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1653B36A-C210-460E-97A9-A35ABD2B5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 год РАСХОДЫ" sheetId="2" r:id="rId1"/>
    <sheet name="Лист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I38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H38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I3" i="2"/>
  <c r="H3" i="2"/>
  <c r="C38" i="2" l="1"/>
  <c r="J36" i="2"/>
  <c r="E38" i="2"/>
  <c r="E40" i="2" s="1"/>
  <c r="D38" i="2"/>
  <c r="F33" i="2"/>
  <c r="F34" i="2"/>
  <c r="F24" i="2"/>
  <c r="F4" i="2"/>
  <c r="F5" i="2"/>
  <c r="F6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5" i="2"/>
  <c r="F26" i="2"/>
  <c r="F27" i="2"/>
  <c r="F28" i="2"/>
  <c r="F29" i="2"/>
  <c r="F30" i="2"/>
  <c r="F31" i="2"/>
  <c r="F32" i="2"/>
  <c r="F35" i="2"/>
  <c r="F36" i="2"/>
  <c r="F3" i="2"/>
  <c r="F38" i="2" l="1"/>
  <c r="D40" i="2"/>
  <c r="G38" i="2"/>
  <c r="J9" i="2" l="1"/>
  <c r="J3" i="2"/>
  <c r="J4" i="2"/>
  <c r="J5" i="2"/>
  <c r="J6" i="2"/>
  <c r="J10" i="2"/>
  <c r="J11" i="2"/>
  <c r="J12" i="2"/>
  <c r="J13" i="2"/>
  <c r="J14" i="2"/>
  <c r="J15" i="2"/>
  <c r="J16" i="2"/>
  <c r="J17" i="2"/>
  <c r="J18" i="2"/>
  <c r="J19" i="2"/>
  <c r="J20" i="2"/>
  <c r="J21" i="2"/>
  <c r="J25" i="2"/>
  <c r="J26" i="2"/>
  <c r="J27" i="2"/>
  <c r="J28" i="2"/>
  <c r="J29" i="2"/>
  <c r="J30" i="2"/>
  <c r="J31" i="2"/>
  <c r="J33" i="2"/>
  <c r="J35" i="2"/>
  <c r="J38" i="2"/>
  <c r="I135" i="2"/>
  <c r="I136" i="2"/>
  <c r="I137" i="2"/>
  <c r="I138" i="2"/>
  <c r="I139" i="2"/>
  <c r="I140" i="2"/>
  <c r="I141" i="2"/>
  <c r="I142" i="2"/>
  <c r="I143" i="2"/>
  <c r="I144" i="2"/>
  <c r="I145" i="2"/>
  <c r="I147" i="2"/>
  <c r="I201" i="2"/>
  <c r="I202" i="2"/>
  <c r="I203" i="2"/>
  <c r="I204" i="2"/>
  <c r="I205" i="2"/>
  <c r="I206" i="2"/>
  <c r="I207" i="2"/>
  <c r="I208" i="2"/>
  <c r="I209" i="2"/>
  <c r="I210" i="2"/>
  <c r="I211" i="2"/>
  <c r="I213" i="2"/>
  <c r="I214" i="2"/>
  <c r="I226" i="2"/>
  <c r="I227" i="2"/>
  <c r="I228" i="2"/>
  <c r="I229" i="2"/>
  <c r="I230" i="2"/>
  <c r="K230" i="2"/>
  <c r="K229" i="2"/>
  <c r="K228" i="2"/>
  <c r="K227" i="2"/>
  <c r="K226" i="2"/>
  <c r="H223" i="2"/>
  <c r="H222" i="2"/>
  <c r="H221" i="2"/>
  <c r="C220" i="2"/>
  <c r="H220" i="2" s="1"/>
  <c r="J191" i="2"/>
  <c r="C187" i="2"/>
  <c r="J169" i="2"/>
  <c r="J178" i="2" s="1"/>
  <c r="H131" i="2"/>
  <c r="H130" i="2"/>
  <c r="H129" i="2"/>
  <c r="H128" i="2"/>
  <c r="H127" i="2"/>
  <c r="H126" i="2"/>
  <c r="H125" i="2"/>
  <c r="H124" i="2"/>
  <c r="H123" i="2"/>
  <c r="H122" i="2"/>
  <c r="H121" i="2"/>
  <c r="H120" i="2"/>
  <c r="J192" i="2" l="1"/>
</calcChain>
</file>

<file path=xl/sharedStrings.xml><?xml version="1.0" encoding="utf-8"?>
<sst xmlns="http://schemas.openxmlformats.org/spreadsheetml/2006/main" count="220" uniqueCount="179">
  <si>
    <t>тыс. руб.</t>
  </si>
  <si>
    <t>% к общей сумме</t>
  </si>
  <si>
    <t>% исполн.</t>
  </si>
  <si>
    <t>Расходы, всего</t>
  </si>
  <si>
    <t>Общегосударственные вопросы</t>
  </si>
  <si>
    <t>Национальная оборона</t>
  </si>
  <si>
    <t>Нац. безопасность и правоохр. деятельность</t>
  </si>
  <si>
    <t>Национальная экономика</t>
  </si>
  <si>
    <t>ЖКХ</t>
  </si>
  <si>
    <t>Образование</t>
  </si>
  <si>
    <t>Культура</t>
  </si>
  <si>
    <t>Соц. политика</t>
  </si>
  <si>
    <t>Физ. культура</t>
  </si>
  <si>
    <t>Обслуживание муниц. долга</t>
  </si>
  <si>
    <t>МБТ в бюджеты поселений</t>
  </si>
  <si>
    <t>Дефицит/профицит</t>
  </si>
  <si>
    <t>Содержание бюдж. организаций</t>
  </si>
  <si>
    <t>З/плата с начислениями</t>
  </si>
  <si>
    <t>Ком. услуги</t>
  </si>
  <si>
    <t>Расходы на соц. сферу</t>
  </si>
  <si>
    <t>получение кредитов</t>
  </si>
  <si>
    <t>погашение кредитов</t>
  </si>
  <si>
    <t>(без учета задолженности по целевым средствам)</t>
  </si>
  <si>
    <t>2019г.</t>
  </si>
  <si>
    <t xml:space="preserve">Средства  массовой информации </t>
  </si>
  <si>
    <t>2020г.</t>
  </si>
  <si>
    <t>2020г. в % к 2019г.</t>
  </si>
  <si>
    <t xml:space="preserve">Из резервного  фонда администрации  Пыталовского  района  профинасировано  </t>
  </si>
  <si>
    <t xml:space="preserve">списано </t>
  </si>
  <si>
    <t xml:space="preserve">оплата </t>
  </si>
  <si>
    <t>37.200.000</t>
  </si>
  <si>
    <t>2021г.</t>
  </si>
  <si>
    <t>остаток  по кредитам: на              1.01.2021г.</t>
  </si>
  <si>
    <t xml:space="preserve">просроченная кредиторская задолженность на 1.01.2021г. составила         16633,53     тыс. руб.   </t>
  </si>
  <si>
    <t>1.224,000</t>
  </si>
  <si>
    <t>11.016.000</t>
  </si>
  <si>
    <t>остаток на 01.01.2022</t>
  </si>
  <si>
    <t xml:space="preserve">просроченная кредиторская задолженность на 1.01.2022г. составила       14663,14    тыс. руб.   </t>
  </si>
  <si>
    <t xml:space="preserve">уменьшение  с 2021 годом на 1.970. тыс. руб   или на 11,8% </t>
  </si>
  <si>
    <t>КРЕДИТЫ</t>
  </si>
  <si>
    <t xml:space="preserve">В  бюджете  МО "Пыталовский  района" </t>
  </si>
  <si>
    <t xml:space="preserve">на 2021 год  в резервный   фонде  предусмотрено  </t>
  </si>
  <si>
    <t>внесение изменений в бюджет:</t>
  </si>
  <si>
    <t xml:space="preserve">итого резервный фонд за 2021 г. </t>
  </si>
  <si>
    <t xml:space="preserve">за  2021 израсходовано  </t>
  </si>
  <si>
    <t xml:space="preserve">из них: </t>
  </si>
  <si>
    <t>на  соц. помощь  малоимущим  гражданам</t>
  </si>
  <si>
    <t xml:space="preserve">на проведение  мероприятий  </t>
  </si>
  <si>
    <t xml:space="preserve">на  погребение   </t>
  </si>
  <si>
    <t>Выплаты  вдовам умерших УВОВ, ИВОВ, тружиникам тыла несовершеннолетним узникам</t>
  </si>
  <si>
    <t xml:space="preserve">сувениры  для поисковой экспедиции  </t>
  </si>
  <si>
    <t>приобретение  тифлосредств  для  инвалидов  по зрению</t>
  </si>
  <si>
    <t xml:space="preserve">ОСТАТОК </t>
  </si>
  <si>
    <t>на 31.12.2021</t>
  </si>
  <si>
    <t>число</t>
  </si>
  <si>
    <t>сумма</t>
  </si>
  <si>
    <t>получатель</t>
  </si>
  <si>
    <t>направление расходов по распоряжению</t>
  </si>
  <si>
    <t>№ распоряжения</t>
  </si>
  <si>
    <t>Админ.</t>
  </si>
  <si>
    <t>для МП "Теплосети" на приобретение угля</t>
  </si>
  <si>
    <t>№ 120 от 12.03</t>
  </si>
  <si>
    <t>возврат остатка</t>
  </si>
  <si>
    <t>ГСМ для расчистки дорог силами привлекаемого населения</t>
  </si>
  <si>
    <t>№ 585 от 3.12</t>
  </si>
  <si>
    <t>№ 616 от 15.12</t>
  </si>
  <si>
    <t>приобретение угля для обеспечения бесперебойной работы котельных МП "Пыталовские теплосети"</t>
  </si>
  <si>
    <t>№ 634 от 22.12</t>
  </si>
  <si>
    <t>итого профин.</t>
  </si>
  <si>
    <t>годовой план</t>
  </si>
  <si>
    <t>внес. изм. 23.12</t>
  </si>
  <si>
    <t>остаток средств</t>
  </si>
  <si>
    <t>Финансирование из резервного фонда, ЧС  2021г.</t>
  </si>
  <si>
    <t>2021г., план</t>
  </si>
  <si>
    <t>2021г., факт</t>
  </si>
  <si>
    <t>2020г. в % к 2021г.</t>
  </si>
  <si>
    <t>в т.ч. содержание бюдж. Организаций</t>
  </si>
  <si>
    <t>2021г в % к 2020</t>
  </si>
  <si>
    <t>Раздел, подраздел</t>
  </si>
  <si>
    <t>Наименование</t>
  </si>
  <si>
    <t>% отклонений (+ рост; - снижение)</t>
  </si>
  <si>
    <t>Пояснения причин отклонения на 10% и более от первоночального решения</t>
  </si>
  <si>
    <t>0102</t>
  </si>
  <si>
    <t xml:space="preserve">Функционирование высшего должностного лица субъекта Российской Федерации и муниципального образования
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</si>
  <si>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</si>
  <si>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</si>
  <si>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</si>
  <si>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</si>
  <si>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</si>
  <si>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</si>
  <si>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</si>
  <si>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Проведение выборов и референдумов</t>
  </si>
  <si>
    <t>0111</t>
  </si>
  <si>
    <t>Резервные фонды</t>
  </si>
  <si>
    <t>0113</t>
  </si>
  <si>
    <t>0310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</si>
  <si>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</si>
  <si>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</si>
  <si>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</si>
  <si>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</si>
  <si>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0405</t>
  </si>
  <si>
    <t>Сельское хозяйство и рыболовство</t>
  </si>
  <si>
    <t>0409</t>
  </si>
  <si>
    <t>Дорожное хозяйство (дорожные фонды)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</si>
  <si>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</si>
  <si>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</si>
  <si>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</si>
  <si>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</si>
  <si>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</si>
  <si>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</si>
  <si>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0603</t>
  </si>
  <si>
    <t>Охрана объектов растительного и животного мира и среды их обитания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</si>
  <si>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</si>
  <si>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</si>
  <si>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</si>
  <si>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</si>
  <si>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</si>
  <si>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</si>
  <si>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</si>
  <si>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</si>
  <si>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</si>
  <si>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</si>
  <si>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0801</t>
  </si>
  <si>
    <t xml:space="preserve">Культура 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</si>
  <si>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</si>
  <si>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</si>
  <si>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</si>
  <si>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</si>
  <si>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</si>
  <si>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</si>
  <si>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1101</t>
  </si>
  <si>
    <t>Физическая культура</t>
  </si>
  <si>
    <t>Дотации на выравнивание бюджетной обеспеченности субъектов Российской Федерации и муниципальных образований</t>
  </si>
  <si>
    <t xml:space="preserve">ИТОГО </t>
  </si>
  <si>
    <t>0203</t>
  </si>
  <si>
    <t xml:space="preserve">Гражданская оборона </t>
  </si>
  <si>
    <t>Мобилизация и  вневойсковая подготовка</t>
  </si>
  <si>
    <t>0309</t>
  </si>
  <si>
    <t>Обеспечение  пожарной   безопасности</t>
  </si>
  <si>
    <t>0408</t>
  </si>
  <si>
    <t xml:space="preserve">Транспорт </t>
  </si>
  <si>
    <t>0505</t>
  </si>
  <si>
    <t xml:space="preserve">Другие вопросы в области жилищно-коммунального хозяйства
</t>
  </si>
  <si>
    <t>0605</t>
  </si>
  <si>
    <t>Другие вопросы в области охраны окружающей среды</t>
  </si>
  <si>
    <t>Обслуживание государственного внутреннего и муниципального долга</t>
  </si>
  <si>
    <t>1301</t>
  </si>
  <si>
    <t>0412</t>
  </si>
  <si>
    <t>Другие вопросы в области национальной экономики</t>
  </si>
  <si>
    <t>Отклонение фактического исполнения от первоночальной редакции решения о бюджете (руб.)</t>
  </si>
  <si>
    <t>Отклонение фактического исполнения от окончательной редакции решения о бюджете ( руб.)</t>
  </si>
  <si>
    <t>Другие  общегосударственые вопросы</t>
  </si>
  <si>
    <t>Средства резервного фонда расходуются согласно постановлениям администрации района по мере необходимости</t>
  </si>
  <si>
    <t>Расходы произведены по фактической потребности</t>
  </si>
  <si>
    <t xml:space="preserve"> Достижение показателей, определенных Указами Президента Российской.</t>
  </si>
  <si>
    <t>Увеличение бюджетных ассигнований в связи с увеличением объёма работ в рамках муниципальной программы программы  "Развитие транспортного обслуживания населения на территории МО "Пыталовский район"     ремонт дорог местного значения,  приобретение  дорожной техники.</t>
  </si>
  <si>
    <t>Сведения о расходах  бюджета  Пыталовского муниципального округа  по разделам, подразделам классификации расходов бюджета за 2024 год</t>
  </si>
  <si>
    <t>Фактическое исполнение за 2024 год</t>
  </si>
  <si>
    <t>Фактически исполнено за 2023 год (.руб.)</t>
  </si>
  <si>
    <t>Утверждено в окончательной редакции решения о бюджете на 2024 год (от 27.12.2023 № 124) (руб.)</t>
  </si>
  <si>
    <t>утверждено в первоночальной редакции решения о бюджете на 2024 год (от 28.12.2023 № 48) (руб.)</t>
  </si>
  <si>
    <t>1006</t>
  </si>
  <si>
    <t>Другие вопросы в области социальной политики</t>
  </si>
  <si>
    <t xml:space="preserve">% исполнения  за 2024 год </t>
  </si>
  <si>
    <t>Выделение дополнительных средств из областного  бюджета  на погашение кредиторской задолженности. Финансирование текущих расходов осуществлялось в зависимости  от полученного  доходов в бюджет  Пыталовского муниципального округа.</t>
  </si>
  <si>
    <t xml:space="preserve">Погашение кредиторской задолженности за счет  средств дотации наобеспечение  сбалансированности бюджета.  </t>
  </si>
  <si>
    <t>доведение ЛБО до норматива, погашение кредиторской задолженности, финансирование текущих расходов осуществлялось в зависимости  от полученного  дохода в бюджет  Пыталовского муниципального округа.</t>
  </si>
  <si>
    <t>текущие расходы осуществлялось в зависимости  от полученного  дохода в бюджет  Пыталовского муниципального округа.  Расходы  резервного фонда ЧС произведены по фактической потребности.</t>
  </si>
  <si>
    <t>Увеличение  лимитов   на внеклассные перевозки учащихся</t>
  </si>
  <si>
    <t xml:space="preserve">погашение кредиторской задолженности </t>
  </si>
  <si>
    <t xml:space="preserve">  подготовка МП "Пыталовские  теплосети "    к отопительному  сезону.  Капитальный ремонт аварийного участка магистрального трубопровода холодного водоснабжения по ул. Юнкерова от дома №24 до водонапорного колодца на пересечении улиц Юнкерова и Шафранского, г. Пыталово</t>
  </si>
  <si>
    <t>Благоустройство общественных территорий,   погашение кредиторской  задолженности.</t>
  </si>
  <si>
    <t xml:space="preserve">Повышение оплаты   труда .  Погашение кредиторской задолженности перед ООО "Газпром теплоэнерго Псков"   </t>
  </si>
  <si>
    <t>Достижение показателей, определенных Указами Президента Российской.   Погашение кредиторской задолженности.</t>
  </si>
  <si>
    <t>финансирование текущих расходов осуществлялось в зависимости  от полученного  дохода в бюджет  Пыталовского муниципального округа.</t>
  </si>
  <si>
    <t xml:space="preserve">Расходы произведены по фактической потребности  объекты капитального строительства  (МБОУ Линовская средняя школа). </t>
  </si>
  <si>
    <t>фактическое  отклонения   исполнения  бюджета  по расходом  от  утвержденных ЛБО решением  Собрания  депутатов Пыталовского муниципального округа,   обусловлено не дополучением  доходов от продажи имущества находящегося в муниципальной  собственности.</t>
  </si>
  <si>
    <t xml:space="preserve"> уменьшение штатной численности, финансирование текущих расходов осуществлялось в зависимости  от полученного  доходов в бюджет  Пыталовского муниципального округа.</t>
  </si>
  <si>
    <t xml:space="preserve"> фактическая потребность.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</si>
</sst>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Times New Roman Cyr"/>
      <charset val="204"/>
    </font>
    <font>
      <sz val="12"/>
      <name val="Times New Roman Cyr"/>
      <family val="1"/>
      <charset val="204"/>
    </font>
    <font>
      <sz val="11"/>
      <name val="Times New Roman"/>
      <family val="1"/>
      <charset val="204"/>
    </font>
    <font>
      <i/>
      <sz val="12"/>
      <name val="Times New Roman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0" xfId="0" applyFont="1"/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/>
    <xf numFmtId="164" fontId="1" fillId="0" borderId="0" xfId="0" applyNumberFormat="1" applyFont="1"/>
    <xf numFmtId="16" fontId="0" fillId="0" borderId="1" xfId="0" applyNumberFormat="1" applyBorder="1"/>
    <xf numFmtId="16" fontId="1" fillId="0" borderId="4" xfId="0" applyNumberFormat="1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/>
    <xf numFmtId="0" fontId="6" fillId="0" borderId="1" xfId="0" applyFont="1" applyBorder="1"/>
    <xf numFmtId="1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0" fillId="3" borderId="0" xfId="0" applyFill="1"/>
    <xf numFmtId="165" fontId="12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vertical="center" wrapText="1"/>
    </xf>
    <xf numFmtId="166" fontId="12" fillId="0" borderId="1" xfId="0" applyNumberFormat="1" applyFont="1" applyBorder="1" applyAlignment="1">
      <alignment vertical="center"/>
    </xf>
    <xf numFmtId="166" fontId="12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166" fontId="12" fillId="3" borderId="1" xfId="0" applyNumberFormat="1" applyFont="1" applyFill="1" applyBorder="1" applyAlignment="1">
      <alignment vertical="center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49" fontId="12" fillId="3" borderId="1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justify"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165" fontId="12" fillId="3" borderId="6" xfId="0" applyNumberFormat="1" applyFont="1" applyFill="1" applyBorder="1" applyAlignment="1">
      <alignment horizontal="right" vertical="center" wrapText="1"/>
    </xf>
    <xf numFmtId="4" fontId="12" fillId="3" borderId="6" xfId="0" applyNumberFormat="1" applyFont="1" applyFill="1" applyBorder="1" applyAlignment="1">
      <alignment horizontal="right" vertical="center" wrapText="1"/>
    </xf>
    <xf numFmtId="4" fontId="12" fillId="3" borderId="6" xfId="0" applyNumberFormat="1" applyFont="1" applyFill="1" applyBorder="1" applyAlignment="1">
      <alignment vertical="center" wrapText="1"/>
    </xf>
    <xf numFmtId="166" fontId="12" fillId="3" borderId="7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4" fillId="3" borderId="1" xfId="0" applyNumberFormat="1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vertical="center" wrapText="1"/>
    </xf>
    <xf numFmtId="165" fontId="15" fillId="0" borderId="0" xfId="0" applyNumberFormat="1" applyFont="1" applyAlignment="1">
      <alignment vertical="center"/>
    </xf>
    <xf numFmtId="0" fontId="13" fillId="3" borderId="0" xfId="0" applyFont="1" applyFill="1" applyAlignment="1">
      <alignment vertical="center"/>
    </xf>
    <xf numFmtId="4" fontId="13" fillId="0" borderId="0" xfId="0" applyNumberFormat="1" applyFont="1" applyAlignment="1">
      <alignment vertical="center"/>
    </xf>
    <xf numFmtId="49" fontId="15" fillId="0" borderId="1" xfId="0" applyNumberFormat="1" applyFont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2" fontId="13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2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>
      <alignment vertical="center"/>
    </xf>
    <xf numFmtId="165" fontId="14" fillId="0" borderId="1" xfId="0" applyNumberFormat="1" applyFont="1" applyBorder="1" applyAlignment="1">
      <alignment vertical="center" wrapText="1"/>
    </xf>
    <xf numFmtId="166" fontId="14" fillId="0" borderId="1" xfId="0" applyNumberFormat="1" applyFont="1" applyBorder="1" applyAlignment="1">
      <alignment vertical="center"/>
    </xf>
    <xf numFmtId="0" fontId="13" fillId="3" borderId="2" xfId="0" applyFon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30"/>
  <sheetViews>
    <sheetView tabSelected="1" workbookViewId="0">
      <pane xSplit="2" ySplit="2" topLeftCell="C21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RowHeight="15" x14ac:dyDescent="0.25"/>
  <cols>
    <col min="1" max="1" width="12.140625" customWidth="1"/>
    <col min="2" max="2" width="76" customWidth="1"/>
    <col min="3" max="3" width="23" customWidth="1"/>
    <col min="4" max="4" width="19.28515625" customWidth="1"/>
    <col min="5" max="5" width="18" customWidth="1"/>
    <col min="6" max="6" width="12.5703125" customWidth="1"/>
    <col min="7" max="7" width="21" customWidth="1"/>
    <col min="8" max="8" width="19.85546875" customWidth="1"/>
    <col min="9" max="9" width="20" customWidth="1"/>
    <col min="10" max="10" width="16.5703125" customWidth="1"/>
    <col min="11" max="11" width="89.28515625" customWidth="1"/>
  </cols>
  <sheetData>
    <row r="1" spans="1:11" ht="18.75" customHeight="1" x14ac:dyDescent="0.3">
      <c r="A1" s="80" t="s">
        <v>156</v>
      </c>
      <c r="B1" s="80"/>
      <c r="C1" s="80"/>
      <c r="D1" s="80"/>
      <c r="E1" s="80"/>
      <c r="F1" s="80"/>
      <c r="G1" s="80"/>
      <c r="H1" s="80"/>
      <c r="I1" s="80"/>
      <c r="J1" s="32"/>
      <c r="K1" s="32"/>
    </row>
    <row r="2" spans="1:11" ht="96.75" customHeight="1" x14ac:dyDescent="0.25">
      <c r="A2" s="33" t="s">
        <v>78</v>
      </c>
      <c r="B2" s="34" t="s">
        <v>79</v>
      </c>
      <c r="C2" s="35" t="s">
        <v>160</v>
      </c>
      <c r="D2" s="35" t="s">
        <v>159</v>
      </c>
      <c r="E2" s="36" t="s">
        <v>157</v>
      </c>
      <c r="F2" s="36" t="s">
        <v>163</v>
      </c>
      <c r="G2" s="36" t="s">
        <v>158</v>
      </c>
      <c r="H2" s="37" t="s">
        <v>150</v>
      </c>
      <c r="I2" s="37" t="s">
        <v>149</v>
      </c>
      <c r="J2" s="37" t="s">
        <v>80</v>
      </c>
      <c r="K2" s="33" t="s">
        <v>81</v>
      </c>
    </row>
    <row r="3" spans="1:11" ht="105.75" customHeight="1" x14ac:dyDescent="0.25">
      <c r="A3" s="42" t="s">
        <v>82</v>
      </c>
      <c r="B3" s="43" t="s">
        <v>83</v>
      </c>
      <c r="C3" s="39">
        <v>1927000</v>
      </c>
      <c r="D3" s="40">
        <v>2295762</v>
      </c>
      <c r="E3" s="73">
        <v>2254293.58</v>
      </c>
      <c r="F3" s="44">
        <f>E3/D3*100</f>
        <v>98.193696907606281</v>
      </c>
      <c r="G3" s="39">
        <v>2854715.21</v>
      </c>
      <c r="H3" s="45">
        <f>E3-D3</f>
        <v>-41468.419999999925</v>
      </c>
      <c r="I3" s="45">
        <f>E3-C3</f>
        <v>327293.58000000007</v>
      </c>
      <c r="J3" s="46">
        <f>I3/C3</f>
        <v>0.16984617540217958</v>
      </c>
      <c r="K3" s="47" t="s">
        <v>166</v>
      </c>
    </row>
    <row r="4" spans="1:11" ht="105.75" customHeight="1" x14ac:dyDescent="0.25">
      <c r="A4" s="42" t="s">
        <v>84</v>
      </c>
      <c r="B4" s="43" t="s">
        <v>85</v>
      </c>
      <c r="C4" s="39">
        <v>32943535</v>
      </c>
      <c r="D4" s="40">
        <v>46329936.719999999</v>
      </c>
      <c r="E4" s="73">
        <v>40430251.469999999</v>
      </c>
      <c r="F4" s="44">
        <f t="shared" ref="F4:F38" si="0">E4/D4*100</f>
        <v>87.265932855347089</v>
      </c>
      <c r="G4" s="48">
        <v>24769041.440000001</v>
      </c>
      <c r="H4" s="45">
        <f t="shared" ref="H4:H37" si="1">E4-D4</f>
        <v>-5899685.25</v>
      </c>
      <c r="I4" s="45">
        <f t="shared" ref="I4:I37" si="2">E4-C4</f>
        <v>7486716.4699999988</v>
      </c>
      <c r="J4" s="46">
        <f t="shared" ref="J4:J38" si="3">I4/C4</f>
        <v>0.22725905006854907</v>
      </c>
      <c r="K4" s="47" t="s">
        <v>164</v>
      </c>
    </row>
    <row r="5" spans="1:11" ht="18.75" x14ac:dyDescent="0.25">
      <c r="A5" s="42" t="s">
        <v>86</v>
      </c>
      <c r="B5" s="43" t="s">
        <v>87</v>
      </c>
      <c r="C5" s="39">
        <v>2000</v>
      </c>
      <c r="D5" s="40">
        <v>1894</v>
      </c>
      <c r="E5" s="73">
        <v>1894</v>
      </c>
      <c r="F5" s="44">
        <f t="shared" si="0"/>
        <v>100</v>
      </c>
      <c r="G5" s="48">
        <v>1355</v>
      </c>
      <c r="H5" s="45">
        <f t="shared" si="1"/>
        <v>0</v>
      </c>
      <c r="I5" s="45">
        <f t="shared" si="2"/>
        <v>-106</v>
      </c>
      <c r="J5" s="46">
        <f t="shared" si="3"/>
        <v>-5.2999999999999999E-2</v>
      </c>
      <c r="K5" s="49"/>
    </row>
    <row r="6" spans="1:11" ht="56.25" x14ac:dyDescent="0.25">
      <c r="A6" s="42" t="s">
        <v>88</v>
      </c>
      <c r="B6" s="43" t="s">
        <v>89</v>
      </c>
      <c r="C6" s="39">
        <v>7269265</v>
      </c>
      <c r="D6" s="40">
        <v>6586602.2300000004</v>
      </c>
      <c r="E6" s="73">
        <v>5962859.4699999997</v>
      </c>
      <c r="F6" s="44">
        <f t="shared" si="0"/>
        <v>90.530128612305759</v>
      </c>
      <c r="G6" s="48">
        <v>5313087.04</v>
      </c>
      <c r="H6" s="45">
        <f t="shared" si="1"/>
        <v>-623742.76000000071</v>
      </c>
      <c r="I6" s="45">
        <f t="shared" si="2"/>
        <v>-1306405.5300000003</v>
      </c>
      <c r="J6" s="46">
        <f t="shared" si="3"/>
        <v>-0.17971631657395903</v>
      </c>
      <c r="K6" s="47" t="s">
        <v>177</v>
      </c>
    </row>
    <row r="7" spans="1:11" ht="18.75" x14ac:dyDescent="0.25">
      <c r="A7" s="42" t="s">
        <v>90</v>
      </c>
      <c r="B7" s="43" t="s">
        <v>91</v>
      </c>
      <c r="C7" s="39">
        <v>0</v>
      </c>
      <c r="D7" s="50">
        <v>0</v>
      </c>
      <c r="E7" s="73">
        <v>0</v>
      </c>
      <c r="F7" s="44">
        <v>0</v>
      </c>
      <c r="G7" s="39">
        <v>886087</v>
      </c>
      <c r="H7" s="45">
        <f t="shared" si="1"/>
        <v>0</v>
      </c>
      <c r="I7" s="45">
        <f t="shared" si="2"/>
        <v>0</v>
      </c>
      <c r="J7" s="46">
        <v>0</v>
      </c>
      <c r="K7" s="47"/>
    </row>
    <row r="8" spans="1:11" ht="37.5" x14ac:dyDescent="0.25">
      <c r="A8" s="71" t="s">
        <v>92</v>
      </c>
      <c r="B8" s="72" t="s">
        <v>93</v>
      </c>
      <c r="C8" s="48">
        <v>440329.64</v>
      </c>
      <c r="D8" s="50">
        <v>291.64</v>
      </c>
      <c r="E8" s="73"/>
      <c r="F8" s="44">
        <f t="shared" si="0"/>
        <v>0</v>
      </c>
      <c r="G8" s="39">
        <v>0</v>
      </c>
      <c r="H8" s="45">
        <f t="shared" si="1"/>
        <v>-291.64</v>
      </c>
      <c r="I8" s="45">
        <f t="shared" si="2"/>
        <v>-440329.64</v>
      </c>
      <c r="J8" s="51">
        <f t="shared" si="3"/>
        <v>-1</v>
      </c>
      <c r="K8" s="47" t="s">
        <v>152</v>
      </c>
    </row>
    <row r="9" spans="1:11" ht="37.5" x14ac:dyDescent="0.25">
      <c r="A9" s="42" t="s">
        <v>94</v>
      </c>
      <c r="B9" s="43" t="s">
        <v>151</v>
      </c>
      <c r="C9" s="45">
        <v>4749772.7300000004</v>
      </c>
      <c r="D9" s="52">
        <v>7374549.3399999999</v>
      </c>
      <c r="E9" s="73">
        <v>6960342.0499999998</v>
      </c>
      <c r="F9" s="44">
        <f t="shared" si="0"/>
        <v>94.383286748746599</v>
      </c>
      <c r="G9" s="53">
        <v>6295513.1600000001</v>
      </c>
      <c r="H9" s="45">
        <f t="shared" si="1"/>
        <v>-414207.29000000004</v>
      </c>
      <c r="I9" s="45">
        <f t="shared" si="2"/>
        <v>2210569.3199999994</v>
      </c>
      <c r="J9" s="46">
        <f t="shared" si="3"/>
        <v>0.46540528266496639</v>
      </c>
      <c r="K9" s="47" t="s">
        <v>165</v>
      </c>
    </row>
    <row r="10" spans="1:11" ht="18.75" x14ac:dyDescent="0.25">
      <c r="A10" s="42" t="s">
        <v>134</v>
      </c>
      <c r="B10" s="54" t="s">
        <v>136</v>
      </c>
      <c r="C10" s="39">
        <v>363050</v>
      </c>
      <c r="D10" s="40">
        <v>363510</v>
      </c>
      <c r="E10" s="73">
        <v>363510</v>
      </c>
      <c r="F10" s="44">
        <f t="shared" si="0"/>
        <v>100</v>
      </c>
      <c r="G10" s="48">
        <v>622447</v>
      </c>
      <c r="H10" s="45">
        <f t="shared" si="1"/>
        <v>0</v>
      </c>
      <c r="I10" s="45">
        <f t="shared" si="2"/>
        <v>460</v>
      </c>
      <c r="J10" s="46">
        <f t="shared" si="3"/>
        <v>1.2670431070100536E-3</v>
      </c>
      <c r="K10" s="47"/>
    </row>
    <row r="11" spans="1:11" ht="55.5" customHeight="1" x14ac:dyDescent="0.25">
      <c r="A11" s="42" t="s">
        <v>137</v>
      </c>
      <c r="B11" s="43" t="s">
        <v>135</v>
      </c>
      <c r="C11" s="39">
        <v>545600</v>
      </c>
      <c r="D11" s="40">
        <v>564800</v>
      </c>
      <c r="E11" s="73">
        <v>243686</v>
      </c>
      <c r="F11" s="44">
        <f t="shared" si="0"/>
        <v>43.145538243626063</v>
      </c>
      <c r="G11" s="48">
        <v>265211</v>
      </c>
      <c r="H11" s="45">
        <f t="shared" si="1"/>
        <v>-321114</v>
      </c>
      <c r="I11" s="45">
        <f t="shared" si="2"/>
        <v>-301914</v>
      </c>
      <c r="J11" s="46">
        <f t="shared" si="3"/>
        <v>-0.55336143695014661</v>
      </c>
      <c r="K11" s="47" t="s">
        <v>167</v>
      </c>
    </row>
    <row r="12" spans="1:11" ht="43.5" customHeight="1" x14ac:dyDescent="0.25">
      <c r="A12" s="42" t="s">
        <v>95</v>
      </c>
      <c r="B12" s="43" t="s">
        <v>138</v>
      </c>
      <c r="C12" s="39">
        <v>649000</v>
      </c>
      <c r="D12" s="40">
        <v>655230.49</v>
      </c>
      <c r="E12" s="73">
        <v>632499.39</v>
      </c>
      <c r="F12" s="44">
        <f t="shared" si="0"/>
        <v>96.530823832694352</v>
      </c>
      <c r="G12" s="39"/>
      <c r="H12" s="45">
        <f t="shared" si="1"/>
        <v>-22731.099999999977</v>
      </c>
      <c r="I12" s="45">
        <f t="shared" si="2"/>
        <v>-16500.609999999986</v>
      </c>
      <c r="J12" s="46">
        <f t="shared" si="3"/>
        <v>-2.5424668721109378E-2</v>
      </c>
      <c r="K12" s="47"/>
    </row>
    <row r="13" spans="1:11" ht="37.5" x14ac:dyDescent="0.25">
      <c r="A13" s="42" t="s">
        <v>96</v>
      </c>
      <c r="B13" s="43" t="s">
        <v>97</v>
      </c>
      <c r="C13" s="39">
        <v>150000</v>
      </c>
      <c r="D13" s="50">
        <v>57632.54</v>
      </c>
      <c r="E13" s="73">
        <v>51883.14</v>
      </c>
      <c r="F13" s="44">
        <f t="shared" si="0"/>
        <v>90.024038503248335</v>
      </c>
      <c r="G13" s="48">
        <v>81133.97</v>
      </c>
      <c r="H13" s="45">
        <f t="shared" si="1"/>
        <v>-5749.4000000000015</v>
      </c>
      <c r="I13" s="45">
        <f t="shared" si="2"/>
        <v>-98116.86</v>
      </c>
      <c r="J13" s="46">
        <f t="shared" si="3"/>
        <v>-0.65411240000000004</v>
      </c>
      <c r="K13" s="47" t="s">
        <v>178</v>
      </c>
    </row>
    <row r="14" spans="1:11" ht="18.75" x14ac:dyDescent="0.25">
      <c r="A14" s="42" t="s">
        <v>98</v>
      </c>
      <c r="B14" s="43" t="s">
        <v>99</v>
      </c>
      <c r="C14" s="39">
        <v>70000</v>
      </c>
      <c r="D14" s="40">
        <v>70000</v>
      </c>
      <c r="E14" s="73">
        <v>65044.97</v>
      </c>
      <c r="F14" s="44">
        <f t="shared" si="0"/>
        <v>92.921385714285719</v>
      </c>
      <c r="G14" s="48">
        <v>66236.77</v>
      </c>
      <c r="H14" s="45">
        <f t="shared" si="1"/>
        <v>-4955.0299999999988</v>
      </c>
      <c r="I14" s="45">
        <f t="shared" si="2"/>
        <v>-4955.0299999999988</v>
      </c>
      <c r="J14" s="46">
        <f t="shared" si="3"/>
        <v>-7.0786142857142839E-2</v>
      </c>
      <c r="K14" s="47"/>
    </row>
    <row r="15" spans="1:11" ht="18.75" x14ac:dyDescent="0.25">
      <c r="A15" s="42" t="s">
        <v>100</v>
      </c>
      <c r="B15" s="43" t="s">
        <v>101</v>
      </c>
      <c r="C15" s="39">
        <v>1319333.3</v>
      </c>
      <c r="D15" s="40">
        <v>1204717.92</v>
      </c>
      <c r="E15" s="73">
        <v>1204649.58</v>
      </c>
      <c r="F15" s="44">
        <f t="shared" si="0"/>
        <v>99.994327302776426</v>
      </c>
      <c r="G15" s="48">
        <v>1079989.43</v>
      </c>
      <c r="H15" s="45">
        <f t="shared" si="1"/>
        <v>-68.339999999850988</v>
      </c>
      <c r="I15" s="45">
        <f t="shared" si="2"/>
        <v>-114683.71999999997</v>
      </c>
      <c r="J15" s="46">
        <f t="shared" si="3"/>
        <v>-8.6925510028436306E-2</v>
      </c>
      <c r="K15" s="49"/>
    </row>
    <row r="16" spans="1:11" ht="18.75" x14ac:dyDescent="0.25">
      <c r="A16" s="42" t="s">
        <v>139</v>
      </c>
      <c r="B16" s="43" t="s">
        <v>140</v>
      </c>
      <c r="C16" s="39">
        <v>578000</v>
      </c>
      <c r="D16" s="40">
        <v>1306843.8500000001</v>
      </c>
      <c r="E16" s="73">
        <v>1156018.49</v>
      </c>
      <c r="F16" s="44">
        <f t="shared" si="0"/>
        <v>88.458807836911802</v>
      </c>
      <c r="G16" s="48">
        <v>430949.98</v>
      </c>
      <c r="H16" s="45">
        <f t="shared" si="1"/>
        <v>-150825.3600000001</v>
      </c>
      <c r="I16" s="45">
        <f t="shared" si="2"/>
        <v>578018.49</v>
      </c>
      <c r="J16" s="46">
        <f t="shared" si="3"/>
        <v>1.0000319896193772</v>
      </c>
      <c r="K16" s="49" t="s">
        <v>168</v>
      </c>
    </row>
    <row r="17" spans="1:11" ht="141.75" customHeight="1" x14ac:dyDescent="0.25">
      <c r="A17" s="42" t="s">
        <v>102</v>
      </c>
      <c r="B17" s="43" t="s">
        <v>103</v>
      </c>
      <c r="C17" s="48">
        <v>22295878.48</v>
      </c>
      <c r="D17" s="40">
        <v>45498810.920000002</v>
      </c>
      <c r="E17" s="73">
        <v>43878657.289999999</v>
      </c>
      <c r="F17" s="44">
        <f t="shared" si="0"/>
        <v>96.43912973275566</v>
      </c>
      <c r="G17" s="48">
        <v>52836322.560000002</v>
      </c>
      <c r="H17" s="45">
        <f t="shared" si="1"/>
        <v>-1620153.6300000027</v>
      </c>
      <c r="I17" s="45">
        <f t="shared" si="2"/>
        <v>21582778.809999999</v>
      </c>
      <c r="J17" s="46">
        <f t="shared" si="3"/>
        <v>0.96801652508827263</v>
      </c>
      <c r="K17" s="47" t="s">
        <v>155</v>
      </c>
    </row>
    <row r="18" spans="1:11" ht="18.75" x14ac:dyDescent="0.25">
      <c r="A18" s="42" t="s">
        <v>147</v>
      </c>
      <c r="B18" s="43" t="s">
        <v>148</v>
      </c>
      <c r="C18" s="48">
        <v>504545.45</v>
      </c>
      <c r="D18" s="40">
        <v>504545.45</v>
      </c>
      <c r="E18" s="73">
        <v>497692.15</v>
      </c>
      <c r="F18" s="44">
        <f t="shared" si="0"/>
        <v>98.641688276051241</v>
      </c>
      <c r="G18" s="48">
        <v>660661.31999999995</v>
      </c>
      <c r="H18" s="45">
        <f t="shared" si="1"/>
        <v>-6853.2999999999884</v>
      </c>
      <c r="I18" s="45">
        <f t="shared" si="2"/>
        <v>-6853.2999999999884</v>
      </c>
      <c r="J18" s="46">
        <f t="shared" si="3"/>
        <v>-1.3583117239487519E-2</v>
      </c>
      <c r="K18" s="47"/>
    </row>
    <row r="19" spans="1:11" ht="18.75" x14ac:dyDescent="0.25">
      <c r="A19" s="55" t="s">
        <v>104</v>
      </c>
      <c r="B19" s="43" t="s">
        <v>105</v>
      </c>
      <c r="C19" s="39">
        <v>1406000</v>
      </c>
      <c r="D19" s="40">
        <v>5221398.74</v>
      </c>
      <c r="E19" s="73">
        <v>4890812.72</v>
      </c>
      <c r="F19" s="44">
        <f t="shared" si="0"/>
        <v>93.668631022805187</v>
      </c>
      <c r="G19" s="48">
        <v>1765265.83</v>
      </c>
      <c r="H19" s="45">
        <f t="shared" si="1"/>
        <v>-330586.02000000048</v>
      </c>
      <c r="I19" s="45">
        <f t="shared" si="2"/>
        <v>3484812.7199999997</v>
      </c>
      <c r="J19" s="46">
        <f t="shared" si="3"/>
        <v>2.4785296728307253</v>
      </c>
      <c r="K19" s="56" t="s">
        <v>169</v>
      </c>
    </row>
    <row r="20" spans="1:11" ht="93.75" x14ac:dyDescent="0.25">
      <c r="A20" s="42" t="s">
        <v>106</v>
      </c>
      <c r="B20" s="43" t="s">
        <v>107</v>
      </c>
      <c r="C20" s="48">
        <v>1981000</v>
      </c>
      <c r="D20" s="40">
        <v>20366604.690000001</v>
      </c>
      <c r="E20" s="73">
        <v>16607085.289999999</v>
      </c>
      <c r="F20" s="44">
        <f t="shared" si="0"/>
        <v>81.540765104328244</v>
      </c>
      <c r="G20" s="48">
        <v>25714907.34</v>
      </c>
      <c r="H20" s="45">
        <f t="shared" si="1"/>
        <v>-3759519.4000000022</v>
      </c>
      <c r="I20" s="45">
        <f t="shared" si="2"/>
        <v>14626085.289999999</v>
      </c>
      <c r="J20" s="46">
        <f t="shared" si="3"/>
        <v>7.3831828823826342</v>
      </c>
      <c r="K20" s="47" t="s">
        <v>170</v>
      </c>
    </row>
    <row r="21" spans="1:11" ht="51.75" customHeight="1" x14ac:dyDescent="0.25">
      <c r="A21" s="42" t="s">
        <v>108</v>
      </c>
      <c r="B21" s="43" t="s">
        <v>109</v>
      </c>
      <c r="C21" s="48">
        <v>12369181.82</v>
      </c>
      <c r="D21" s="40">
        <v>18633200.82</v>
      </c>
      <c r="E21" s="73">
        <v>17815589.760000002</v>
      </c>
      <c r="F21" s="44">
        <f t="shared" si="0"/>
        <v>95.612074018316733</v>
      </c>
      <c r="G21" s="48">
        <v>5082690.59</v>
      </c>
      <c r="H21" s="45">
        <f t="shared" si="1"/>
        <v>-817611.05999999866</v>
      </c>
      <c r="I21" s="45">
        <f t="shared" si="2"/>
        <v>5446407.9400000013</v>
      </c>
      <c r="J21" s="46">
        <f t="shared" si="3"/>
        <v>0.44032079237396166</v>
      </c>
      <c r="K21" s="47" t="s">
        <v>171</v>
      </c>
    </row>
    <row r="22" spans="1:11" ht="43.5" customHeight="1" x14ac:dyDescent="0.25">
      <c r="A22" s="42" t="s">
        <v>141</v>
      </c>
      <c r="B22" s="43" t="s">
        <v>142</v>
      </c>
      <c r="C22" s="39"/>
      <c r="D22" s="50">
        <v>35353.199999999997</v>
      </c>
      <c r="E22" s="73">
        <v>35353.199999999997</v>
      </c>
      <c r="F22" s="44">
        <f t="shared" si="0"/>
        <v>100</v>
      </c>
      <c r="G22" s="48">
        <v>249000</v>
      </c>
      <c r="H22" s="45">
        <f t="shared" si="1"/>
        <v>0</v>
      </c>
      <c r="I22" s="45">
        <f t="shared" si="2"/>
        <v>35353.199999999997</v>
      </c>
      <c r="J22" s="46">
        <v>0</v>
      </c>
      <c r="K22" s="47"/>
    </row>
    <row r="23" spans="1:11" ht="38.25" customHeight="1" x14ac:dyDescent="0.25">
      <c r="A23" s="42" t="s">
        <v>110</v>
      </c>
      <c r="B23" s="57" t="s">
        <v>111</v>
      </c>
      <c r="C23" s="39">
        <v>0</v>
      </c>
      <c r="D23" s="41">
        <v>0</v>
      </c>
      <c r="E23" s="73">
        <v>0</v>
      </c>
      <c r="F23" s="44">
        <v>0</v>
      </c>
      <c r="G23" s="41"/>
      <c r="H23" s="45">
        <f t="shared" si="1"/>
        <v>0</v>
      </c>
      <c r="I23" s="45">
        <f t="shared" si="2"/>
        <v>0</v>
      </c>
      <c r="J23" s="46">
        <v>0</v>
      </c>
      <c r="K23" s="47"/>
    </row>
    <row r="24" spans="1:11" ht="18.75" x14ac:dyDescent="0.25">
      <c r="A24" s="42" t="s">
        <v>143</v>
      </c>
      <c r="B24" s="43" t="s">
        <v>144</v>
      </c>
      <c r="C24" s="39">
        <v>386000</v>
      </c>
      <c r="D24" s="50">
        <v>386000</v>
      </c>
      <c r="E24" s="73">
        <v>286000</v>
      </c>
      <c r="F24" s="44">
        <f>E24/D24*100</f>
        <v>74.093264248704656</v>
      </c>
      <c r="G24" s="39">
        <v>216000</v>
      </c>
      <c r="H24" s="45">
        <f t="shared" si="1"/>
        <v>-100000</v>
      </c>
      <c r="I24" s="45">
        <f t="shared" si="2"/>
        <v>-100000</v>
      </c>
      <c r="J24" s="46">
        <v>0</v>
      </c>
      <c r="K24" s="47"/>
    </row>
    <row r="25" spans="1:11" ht="37.5" x14ac:dyDescent="0.25">
      <c r="A25" s="42" t="s">
        <v>112</v>
      </c>
      <c r="B25" s="43" t="s">
        <v>113</v>
      </c>
      <c r="C25" s="39">
        <v>52583000</v>
      </c>
      <c r="D25" s="40">
        <v>63215477.640000001</v>
      </c>
      <c r="E25" s="73">
        <v>61926872.979999997</v>
      </c>
      <c r="F25" s="44">
        <f t="shared" si="0"/>
        <v>97.961567786708244</v>
      </c>
      <c r="G25" s="48">
        <v>59789125.450000003</v>
      </c>
      <c r="H25" s="45">
        <f t="shared" si="1"/>
        <v>-1288604.6600000039</v>
      </c>
      <c r="I25" s="45">
        <f t="shared" si="2"/>
        <v>9343872.9799999967</v>
      </c>
      <c r="J25" s="46">
        <f t="shared" si="3"/>
        <v>0.17769760150619016</v>
      </c>
      <c r="K25" s="47" t="s">
        <v>172</v>
      </c>
    </row>
    <row r="26" spans="1:11" ht="18.75" x14ac:dyDescent="0.25">
      <c r="A26" s="42" t="s">
        <v>114</v>
      </c>
      <c r="B26" s="43" t="s">
        <v>115</v>
      </c>
      <c r="C26" s="48">
        <v>97541349.489999995</v>
      </c>
      <c r="D26" s="40">
        <v>128053809.83</v>
      </c>
      <c r="E26" s="73">
        <v>126334859.36</v>
      </c>
      <c r="F26" s="44">
        <f t="shared" si="0"/>
        <v>98.657634261501457</v>
      </c>
      <c r="G26" s="48">
        <v>100007184.38</v>
      </c>
      <c r="H26" s="45">
        <f t="shared" si="1"/>
        <v>-1718950.4699999988</v>
      </c>
      <c r="I26" s="45">
        <f t="shared" si="2"/>
        <v>28793509.870000005</v>
      </c>
      <c r="J26" s="46">
        <f t="shared" si="3"/>
        <v>0.2951928594442087</v>
      </c>
      <c r="K26" s="47"/>
    </row>
    <row r="27" spans="1:11" ht="37.5" x14ac:dyDescent="0.25">
      <c r="A27" s="42" t="s">
        <v>116</v>
      </c>
      <c r="B27" s="43" t="s">
        <v>117</v>
      </c>
      <c r="C27" s="39">
        <v>24912000</v>
      </c>
      <c r="D27" s="40">
        <v>31946875.41</v>
      </c>
      <c r="E27" s="73">
        <v>31353090.050000001</v>
      </c>
      <c r="F27" s="44">
        <f t="shared" si="0"/>
        <v>98.141335099663195</v>
      </c>
      <c r="G27" s="48">
        <v>26396528.550000001</v>
      </c>
      <c r="H27" s="45">
        <f t="shared" si="1"/>
        <v>-593785.3599999994</v>
      </c>
      <c r="I27" s="45">
        <f t="shared" si="2"/>
        <v>6441090.0500000007</v>
      </c>
      <c r="J27" s="46">
        <f t="shared" si="3"/>
        <v>0.25855371106294156</v>
      </c>
      <c r="K27" s="47" t="s">
        <v>154</v>
      </c>
    </row>
    <row r="28" spans="1:11" ht="18.75" x14ac:dyDescent="0.25">
      <c r="A28" s="42" t="s">
        <v>118</v>
      </c>
      <c r="B28" s="43" t="s">
        <v>119</v>
      </c>
      <c r="C28" s="39">
        <v>1029000</v>
      </c>
      <c r="D28" s="40">
        <v>958500</v>
      </c>
      <c r="E28" s="73">
        <v>941136.92</v>
      </c>
      <c r="F28" s="44">
        <f t="shared" si="0"/>
        <v>98.188515388628076</v>
      </c>
      <c r="G28" s="48">
        <v>741607.38</v>
      </c>
      <c r="H28" s="45">
        <f t="shared" si="1"/>
        <v>-17363.079999999958</v>
      </c>
      <c r="I28" s="45">
        <f t="shared" si="2"/>
        <v>-87863.079999999958</v>
      </c>
      <c r="J28" s="46">
        <f t="shared" si="3"/>
        <v>-8.5386861030126299E-2</v>
      </c>
      <c r="K28" s="47" t="s">
        <v>153</v>
      </c>
    </row>
    <row r="29" spans="1:11" ht="37.5" x14ac:dyDescent="0.25">
      <c r="A29" s="42" t="s">
        <v>120</v>
      </c>
      <c r="B29" s="43" t="s">
        <v>121</v>
      </c>
      <c r="C29" s="48">
        <v>101657101.01000001</v>
      </c>
      <c r="D29" s="40">
        <v>207420797.03999999</v>
      </c>
      <c r="E29" s="73">
        <v>207416050.03999999</v>
      </c>
      <c r="F29" s="44">
        <f t="shared" si="0"/>
        <v>99.997711415601643</v>
      </c>
      <c r="G29" s="48">
        <v>273285737.05000001</v>
      </c>
      <c r="H29" s="45">
        <f t="shared" si="1"/>
        <v>-4747</v>
      </c>
      <c r="I29" s="45">
        <f t="shared" si="2"/>
        <v>105758949.02999999</v>
      </c>
      <c r="J29" s="46">
        <f t="shared" si="3"/>
        <v>1.0403498425515447</v>
      </c>
      <c r="K29" s="47" t="s">
        <v>175</v>
      </c>
    </row>
    <row r="30" spans="1:11" ht="59.25" customHeight="1" x14ac:dyDescent="0.25">
      <c r="A30" s="42" t="s">
        <v>122</v>
      </c>
      <c r="B30" s="43" t="s">
        <v>123</v>
      </c>
      <c r="C30" s="39">
        <v>19078000</v>
      </c>
      <c r="D30" s="40">
        <v>33298436.039999999</v>
      </c>
      <c r="E30" s="73">
        <v>32179493.969999999</v>
      </c>
      <c r="F30" s="44">
        <f t="shared" si="0"/>
        <v>96.639655782464189</v>
      </c>
      <c r="G30" s="48">
        <v>35853294.829999998</v>
      </c>
      <c r="H30" s="45">
        <f t="shared" si="1"/>
        <v>-1118942.0700000003</v>
      </c>
      <c r="I30" s="45">
        <f t="shared" si="2"/>
        <v>13101493.969999999</v>
      </c>
      <c r="J30" s="46">
        <f t="shared" si="3"/>
        <v>0.68673309413984684</v>
      </c>
      <c r="K30" s="47" t="s">
        <v>173</v>
      </c>
    </row>
    <row r="31" spans="1:11" ht="18.75" x14ac:dyDescent="0.25">
      <c r="A31" s="42" t="s">
        <v>124</v>
      </c>
      <c r="B31" s="43" t="s">
        <v>125</v>
      </c>
      <c r="C31" s="39">
        <v>2942800</v>
      </c>
      <c r="D31" s="40">
        <v>2945535.25</v>
      </c>
      <c r="E31" s="73">
        <v>2516062.98</v>
      </c>
      <c r="F31" s="44">
        <f t="shared" si="0"/>
        <v>85.419550826967694</v>
      </c>
      <c r="G31" s="48">
        <v>1553927.41</v>
      </c>
      <c r="H31" s="45">
        <f t="shared" si="1"/>
        <v>-429472.27</v>
      </c>
      <c r="I31" s="45">
        <f t="shared" si="2"/>
        <v>-426737.02</v>
      </c>
      <c r="J31" s="46">
        <f t="shared" si="3"/>
        <v>-0.14501054098137828</v>
      </c>
      <c r="K31" s="47" t="s">
        <v>153</v>
      </c>
    </row>
    <row r="32" spans="1:11" ht="18.75" x14ac:dyDescent="0.25">
      <c r="A32" s="42" t="s">
        <v>126</v>
      </c>
      <c r="B32" s="43" t="s">
        <v>127</v>
      </c>
      <c r="C32" s="39">
        <v>0</v>
      </c>
      <c r="D32" s="50">
        <v>287000</v>
      </c>
      <c r="E32" s="73">
        <v>287000</v>
      </c>
      <c r="F32" s="44">
        <f t="shared" si="0"/>
        <v>100</v>
      </c>
      <c r="G32" s="39">
        <v>424982</v>
      </c>
      <c r="H32" s="45">
        <f t="shared" si="1"/>
        <v>0</v>
      </c>
      <c r="I32" s="45">
        <f t="shared" si="2"/>
        <v>287000</v>
      </c>
      <c r="J32" s="46">
        <v>0</v>
      </c>
      <c r="K32" s="47"/>
    </row>
    <row r="33" spans="1:80" ht="18.75" x14ac:dyDescent="0.25">
      <c r="A33" s="42" t="s">
        <v>128</v>
      </c>
      <c r="B33" s="43" t="s">
        <v>129</v>
      </c>
      <c r="C33" s="39">
        <v>5437000</v>
      </c>
      <c r="D33" s="40">
        <v>5688560</v>
      </c>
      <c r="E33" s="73">
        <v>5666040</v>
      </c>
      <c r="F33" s="44">
        <f t="shared" si="0"/>
        <v>99.604117738056729</v>
      </c>
      <c r="G33" s="48">
        <v>5384694.0099999998</v>
      </c>
      <c r="H33" s="45">
        <f t="shared" si="1"/>
        <v>-22520</v>
      </c>
      <c r="I33" s="45">
        <f t="shared" si="2"/>
        <v>229040</v>
      </c>
      <c r="J33" s="46">
        <f t="shared" si="3"/>
        <v>4.2126172521611181E-2</v>
      </c>
      <c r="K33" s="47"/>
    </row>
    <row r="34" spans="1:80" ht="19.5" thickBot="1" x14ac:dyDescent="0.3">
      <c r="A34" s="42" t="s">
        <v>161</v>
      </c>
      <c r="B34" s="74" t="s">
        <v>162</v>
      </c>
      <c r="C34" s="39"/>
      <c r="D34" s="40">
        <v>70000</v>
      </c>
      <c r="E34" s="73">
        <v>65375</v>
      </c>
      <c r="F34" s="44">
        <f t="shared" si="0"/>
        <v>93.392857142857139</v>
      </c>
      <c r="G34" s="48"/>
      <c r="H34" s="45">
        <f t="shared" si="1"/>
        <v>-4625</v>
      </c>
      <c r="I34" s="45">
        <f t="shared" si="2"/>
        <v>65375</v>
      </c>
      <c r="J34" s="46"/>
      <c r="K34" s="47"/>
    </row>
    <row r="35" spans="1:80" ht="63" customHeight="1" thickBot="1" x14ac:dyDescent="0.3">
      <c r="A35" s="42" t="s">
        <v>130</v>
      </c>
      <c r="B35" s="58" t="s">
        <v>131</v>
      </c>
      <c r="C35" s="39">
        <v>1697808.8</v>
      </c>
      <c r="D35" s="40">
        <v>1531351.59</v>
      </c>
      <c r="E35" s="73">
        <v>1087436.51</v>
      </c>
      <c r="F35" s="44">
        <f t="shared" si="0"/>
        <v>71.011550652453366</v>
      </c>
      <c r="G35" s="48">
        <v>1596150.98</v>
      </c>
      <c r="H35" s="45">
        <f t="shared" si="1"/>
        <v>-443915.08000000007</v>
      </c>
      <c r="I35" s="45">
        <f t="shared" si="2"/>
        <v>-610372.29</v>
      </c>
      <c r="J35" s="46">
        <f t="shared" si="3"/>
        <v>-0.35950590549418759</v>
      </c>
      <c r="K35" s="47" t="s">
        <v>174</v>
      </c>
    </row>
    <row r="36" spans="1:80" ht="37.5" x14ac:dyDescent="0.25">
      <c r="A36" s="42" t="s">
        <v>146</v>
      </c>
      <c r="B36" s="43" t="s">
        <v>145</v>
      </c>
      <c r="C36" s="39">
        <v>8630</v>
      </c>
      <c r="D36" s="50">
        <v>8630</v>
      </c>
      <c r="E36" s="73">
        <v>8423.7099999999991</v>
      </c>
      <c r="F36" s="44">
        <f t="shared" si="0"/>
        <v>97.609617612977971</v>
      </c>
      <c r="G36" s="48">
        <v>12766.49</v>
      </c>
      <c r="H36" s="45">
        <f t="shared" si="1"/>
        <v>-206.29000000000087</v>
      </c>
      <c r="I36" s="45">
        <f t="shared" si="2"/>
        <v>-206.29000000000087</v>
      </c>
      <c r="J36" s="46">
        <f t="shared" si="3"/>
        <v>-2.3903823870220265E-2</v>
      </c>
      <c r="K36" s="47"/>
    </row>
    <row r="37" spans="1:80" ht="56.25" x14ac:dyDescent="0.25">
      <c r="A37" s="59">
        <v>1401</v>
      </c>
      <c r="B37" s="59" t="s">
        <v>132</v>
      </c>
      <c r="C37" s="60"/>
      <c r="D37" s="61"/>
      <c r="E37" s="73"/>
      <c r="F37" s="44">
        <v>0</v>
      </c>
      <c r="G37" s="62">
        <v>3892313.13</v>
      </c>
      <c r="H37" s="45">
        <f t="shared" si="1"/>
        <v>0</v>
      </c>
      <c r="I37" s="45">
        <f t="shared" si="2"/>
        <v>0</v>
      </c>
      <c r="J37" s="46">
        <v>0</v>
      </c>
      <c r="K37" s="63"/>
    </row>
    <row r="38" spans="1:80" s="1" customFormat="1" ht="92.25" customHeight="1" x14ac:dyDescent="0.25">
      <c r="A38" s="64" t="s">
        <v>133</v>
      </c>
      <c r="B38" s="64"/>
      <c r="C38" s="65">
        <f>SUM(C3:C37)</f>
        <v>396836180.72000003</v>
      </c>
      <c r="D38" s="66">
        <f>SUM(D3:D37)</f>
        <v>632882657.35000002</v>
      </c>
      <c r="E38" s="75">
        <f>SUM(E3:E37)</f>
        <v>613119964.07000005</v>
      </c>
      <c r="F38" s="76">
        <f t="shared" si="0"/>
        <v>96.877352689240979</v>
      </c>
      <c r="G38" s="67">
        <f>SUM(G3:G37)</f>
        <v>638128926.30000007</v>
      </c>
      <c r="H38" s="77">
        <f>SUM(H3:H37)</f>
        <v>-19762693.280000001</v>
      </c>
      <c r="I38" s="77">
        <f>SUM(I3:I37)</f>
        <v>216283783.34999996</v>
      </c>
      <c r="J38" s="78">
        <f t="shared" si="3"/>
        <v>0.54502032288886892</v>
      </c>
      <c r="K38" s="79" t="s">
        <v>176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</row>
    <row r="39" spans="1:80" ht="18.75" x14ac:dyDescent="0.25">
      <c r="A39" s="54"/>
      <c r="B39" s="54"/>
      <c r="C39" s="54"/>
      <c r="D39" s="68">
        <v>632882657.35000002</v>
      </c>
      <c r="E39" s="68">
        <v>613119964.07000005</v>
      </c>
      <c r="F39" s="68"/>
      <c r="G39" s="54"/>
      <c r="H39" s="54"/>
      <c r="I39" s="54"/>
      <c r="J39" s="54"/>
      <c r="K39" s="69"/>
    </row>
    <row r="40" spans="1:80" ht="18.75" x14ac:dyDescent="0.25">
      <c r="A40" s="54"/>
      <c r="B40" s="54"/>
      <c r="C40" s="54"/>
      <c r="D40" s="70">
        <f>D38-D39</f>
        <v>0</v>
      </c>
      <c r="E40" s="70">
        <f>E38-E39</f>
        <v>0</v>
      </c>
      <c r="F40" s="70"/>
      <c r="G40" s="54"/>
      <c r="H40" s="54"/>
      <c r="I40" s="54"/>
      <c r="J40" s="54"/>
      <c r="K40" s="69"/>
    </row>
    <row r="41" spans="1:80" ht="18.75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69"/>
    </row>
    <row r="42" spans="1:80" x14ac:dyDescent="0.25">
      <c r="K42" s="38"/>
    </row>
    <row r="43" spans="1:80" x14ac:dyDescent="0.25">
      <c r="K43" s="38"/>
    </row>
    <row r="44" spans="1:80" x14ac:dyDescent="0.25">
      <c r="K44" s="38"/>
    </row>
    <row r="45" spans="1:80" x14ac:dyDescent="0.25">
      <c r="K45" s="38"/>
    </row>
    <row r="46" spans="1:80" x14ac:dyDescent="0.25">
      <c r="K46" s="38"/>
    </row>
    <row r="47" spans="1:80" x14ac:dyDescent="0.25">
      <c r="K47" s="38"/>
    </row>
    <row r="48" spans="1:80" x14ac:dyDescent="0.25">
      <c r="K48" s="38"/>
    </row>
    <row r="49" spans="11:11" x14ac:dyDescent="0.25">
      <c r="K49" s="38"/>
    </row>
    <row r="50" spans="11:11" x14ac:dyDescent="0.25">
      <c r="K50" s="38"/>
    </row>
    <row r="51" spans="11:11" x14ac:dyDescent="0.25">
      <c r="K51" s="38"/>
    </row>
    <row r="52" spans="11:11" x14ac:dyDescent="0.25">
      <c r="K52" s="38"/>
    </row>
    <row r="53" spans="11:11" x14ac:dyDescent="0.25">
      <c r="K53" s="38"/>
    </row>
    <row r="54" spans="11:11" x14ac:dyDescent="0.25">
      <c r="K54" s="38"/>
    </row>
    <row r="55" spans="11:11" x14ac:dyDescent="0.25">
      <c r="K55" s="38"/>
    </row>
    <row r="118" spans="1:8" x14ac:dyDescent="0.25">
      <c r="A118" s="13"/>
      <c r="C118" t="s">
        <v>0</v>
      </c>
      <c r="H118" t="s">
        <v>1</v>
      </c>
    </row>
    <row r="119" spans="1:8" x14ac:dyDescent="0.25">
      <c r="B119" s="3" t="s">
        <v>3</v>
      </c>
      <c r="C119" s="3">
        <v>273682</v>
      </c>
      <c r="D119" s="3"/>
      <c r="E119" s="3"/>
      <c r="F119" s="3"/>
      <c r="G119" s="3"/>
      <c r="H119" s="1"/>
    </row>
    <row r="120" spans="1:8" x14ac:dyDescent="0.25">
      <c r="B120" s="1" t="s">
        <v>4</v>
      </c>
      <c r="C120" s="1">
        <v>34377</v>
      </c>
      <c r="D120" s="1"/>
      <c r="E120" s="1"/>
      <c r="F120" s="1"/>
      <c r="G120" s="1"/>
      <c r="H120" s="4">
        <f>C120/C119*100</f>
        <v>12.560928376729198</v>
      </c>
    </row>
    <row r="121" spans="1:8" x14ac:dyDescent="0.25">
      <c r="B121" s="1" t="s">
        <v>5</v>
      </c>
      <c r="C121" s="1">
        <v>497</v>
      </c>
      <c r="D121" s="1"/>
      <c r="E121" s="1"/>
      <c r="F121" s="1"/>
      <c r="G121" s="1"/>
      <c r="H121" s="4">
        <f>C121/C119*100</f>
        <v>0.18159762059616635</v>
      </c>
    </row>
    <row r="122" spans="1:8" x14ac:dyDescent="0.25">
      <c r="B122" s="1" t="s">
        <v>6</v>
      </c>
      <c r="C122" s="1">
        <v>2356</v>
      </c>
      <c r="D122" s="1"/>
      <c r="E122" s="1"/>
      <c r="F122" s="1"/>
      <c r="G122" s="1"/>
      <c r="H122" s="4">
        <f>C122/C119*100</f>
        <v>0.86085310689047878</v>
      </c>
    </row>
    <row r="123" spans="1:8" x14ac:dyDescent="0.25">
      <c r="B123" s="1" t="s">
        <v>7</v>
      </c>
      <c r="C123" s="1">
        <v>22308</v>
      </c>
      <c r="D123" s="1"/>
      <c r="E123" s="1"/>
      <c r="F123" s="1"/>
      <c r="G123" s="1"/>
      <c r="H123" s="4">
        <f>C123/C119*100</f>
        <v>8.1510658355317478</v>
      </c>
    </row>
    <row r="124" spans="1:8" x14ac:dyDescent="0.25">
      <c r="B124" s="1" t="s">
        <v>8</v>
      </c>
      <c r="C124" s="1">
        <v>11718</v>
      </c>
      <c r="D124" s="1"/>
      <c r="E124" s="1"/>
      <c r="F124" s="1"/>
      <c r="G124" s="1"/>
      <c r="H124" s="4">
        <f>C124/C119*100</f>
        <v>4.2816115053236965</v>
      </c>
    </row>
    <row r="125" spans="1:8" x14ac:dyDescent="0.25">
      <c r="B125" s="1" t="s">
        <v>9</v>
      </c>
      <c r="C125" s="1">
        <v>166591</v>
      </c>
      <c r="D125" s="1"/>
      <c r="E125" s="1"/>
      <c r="F125" s="1"/>
      <c r="G125" s="1"/>
      <c r="H125" s="4">
        <f>C125/C119*100</f>
        <v>60.870280106108552</v>
      </c>
    </row>
    <row r="126" spans="1:8" x14ac:dyDescent="0.25">
      <c r="B126" s="1" t="s">
        <v>10</v>
      </c>
      <c r="C126" s="1">
        <v>25033</v>
      </c>
      <c r="D126" s="1"/>
      <c r="E126" s="1"/>
      <c r="F126" s="1"/>
      <c r="G126" s="1"/>
      <c r="H126" s="4">
        <f>C126/C119*100</f>
        <v>9.1467469544946312</v>
      </c>
    </row>
    <row r="127" spans="1:8" x14ac:dyDescent="0.25">
      <c r="B127" s="1" t="s">
        <v>11</v>
      </c>
      <c r="C127" s="1">
        <v>3709</v>
      </c>
      <c r="D127" s="1"/>
      <c r="E127" s="1"/>
      <c r="F127" s="1"/>
      <c r="G127" s="1"/>
      <c r="H127" s="4">
        <f>C127/C119*100</f>
        <v>1.3552224844892979</v>
      </c>
    </row>
    <row r="128" spans="1:8" x14ac:dyDescent="0.25">
      <c r="B128" s="1" t="s">
        <v>12</v>
      </c>
      <c r="C128" s="1">
        <v>2308</v>
      </c>
      <c r="D128" s="1"/>
      <c r="E128" s="1"/>
      <c r="F128" s="1"/>
      <c r="G128" s="1"/>
      <c r="H128" s="4">
        <f>C128/C119*100</f>
        <v>0.84331450369406824</v>
      </c>
    </row>
    <row r="129" spans="1:11" x14ac:dyDescent="0.25">
      <c r="B129" s="1" t="s">
        <v>13</v>
      </c>
      <c r="C129" s="1">
        <v>36</v>
      </c>
      <c r="D129" s="1"/>
      <c r="E129" s="1"/>
      <c r="F129" s="1"/>
      <c r="G129" s="1"/>
      <c r="H129" s="4">
        <f>C129/C119*100</f>
        <v>1.3153952397307824E-2</v>
      </c>
    </row>
    <row r="130" spans="1:11" x14ac:dyDescent="0.25">
      <c r="B130" s="1" t="s">
        <v>24</v>
      </c>
      <c r="C130" s="1">
        <v>0</v>
      </c>
      <c r="D130" s="1"/>
      <c r="E130" s="1"/>
      <c r="F130" s="1"/>
      <c r="G130" s="1"/>
      <c r="H130" s="4">
        <f t="shared" ref="H130:H131" si="4">C130/279925*100</f>
        <v>0</v>
      </c>
    </row>
    <row r="131" spans="1:11" x14ac:dyDescent="0.25">
      <c r="B131" s="11" t="s">
        <v>14</v>
      </c>
      <c r="C131" s="11">
        <v>4749</v>
      </c>
      <c r="D131" s="11"/>
      <c r="E131" s="11"/>
      <c r="F131" s="11"/>
      <c r="G131" s="11"/>
      <c r="H131" s="4">
        <f t="shared" si="4"/>
        <v>1.6965258551397695</v>
      </c>
    </row>
    <row r="132" spans="1:11" x14ac:dyDescent="0.25">
      <c r="A132" s="6"/>
      <c r="B132" s="3" t="s">
        <v>15</v>
      </c>
      <c r="C132" s="3">
        <v>3452</v>
      </c>
      <c r="D132" s="3"/>
      <c r="E132" s="3"/>
      <c r="F132" s="3"/>
      <c r="G132" s="3"/>
      <c r="H132" s="4"/>
      <c r="I132" s="6"/>
      <c r="J132" s="6"/>
      <c r="K132" s="6"/>
    </row>
    <row r="134" spans="1:11" x14ac:dyDescent="0.25">
      <c r="B134" s="1"/>
      <c r="C134" s="2" t="s">
        <v>25</v>
      </c>
      <c r="D134" s="2"/>
      <c r="E134" s="2"/>
      <c r="F134" s="2"/>
      <c r="G134" s="2"/>
      <c r="H134" s="2" t="s">
        <v>31</v>
      </c>
      <c r="I134" s="2" t="s">
        <v>75</v>
      </c>
    </row>
    <row r="135" spans="1:11" x14ac:dyDescent="0.25">
      <c r="B135" s="3" t="s">
        <v>3</v>
      </c>
      <c r="C135" s="3">
        <v>279925</v>
      </c>
      <c r="D135" s="3"/>
      <c r="E135" s="3"/>
      <c r="F135" s="3"/>
      <c r="G135" s="3"/>
      <c r="H135" s="3">
        <v>273682</v>
      </c>
      <c r="I135" s="5">
        <f>H:H/C:C*100</f>
        <v>97.769759757077793</v>
      </c>
    </row>
    <row r="136" spans="1:11" x14ac:dyDescent="0.25">
      <c r="B136" s="1" t="s">
        <v>4</v>
      </c>
      <c r="C136" s="1">
        <v>31431</v>
      </c>
      <c r="D136" s="1"/>
      <c r="E136" s="1"/>
      <c r="F136" s="1"/>
      <c r="G136" s="1"/>
      <c r="H136" s="1">
        <v>34377</v>
      </c>
      <c r="I136" s="4">
        <f t="shared" ref="I136:I147" si="5">H136/C136*100</f>
        <v>109.37291209315643</v>
      </c>
    </row>
    <row r="137" spans="1:11" x14ac:dyDescent="0.25">
      <c r="B137" s="1" t="s">
        <v>5</v>
      </c>
      <c r="C137" s="1">
        <v>488</v>
      </c>
      <c r="D137" s="1"/>
      <c r="E137" s="1"/>
      <c r="F137" s="1"/>
      <c r="G137" s="1"/>
      <c r="H137" s="1">
        <v>497</v>
      </c>
      <c r="I137" s="4">
        <f t="shared" si="5"/>
        <v>101.84426229508196</v>
      </c>
    </row>
    <row r="138" spans="1:11" x14ac:dyDescent="0.25">
      <c r="B138" s="1" t="s">
        <v>6</v>
      </c>
      <c r="C138" s="1">
        <v>2099</v>
      </c>
      <c r="D138" s="1"/>
      <c r="E138" s="1"/>
      <c r="F138" s="1"/>
      <c r="G138" s="1"/>
      <c r="H138" s="1">
        <v>2356</v>
      </c>
      <c r="I138" s="4">
        <f t="shared" si="5"/>
        <v>112.24392567889471</v>
      </c>
    </row>
    <row r="139" spans="1:11" x14ac:dyDescent="0.25">
      <c r="B139" s="1" t="s">
        <v>7</v>
      </c>
      <c r="C139" s="1">
        <v>32504</v>
      </c>
      <c r="D139" s="1"/>
      <c r="E139" s="1"/>
      <c r="F139" s="1"/>
      <c r="G139" s="1"/>
      <c r="H139" s="1">
        <v>22308</v>
      </c>
      <c r="I139" s="4">
        <f t="shared" si="5"/>
        <v>68.631553039625885</v>
      </c>
    </row>
    <row r="140" spans="1:11" x14ac:dyDescent="0.25">
      <c r="B140" s="1" t="s">
        <v>8</v>
      </c>
      <c r="C140" s="1">
        <v>13631</v>
      </c>
      <c r="D140" s="1"/>
      <c r="E140" s="1"/>
      <c r="F140" s="1"/>
      <c r="G140" s="1"/>
      <c r="H140" s="1">
        <v>11718</v>
      </c>
      <c r="I140" s="4">
        <f t="shared" si="5"/>
        <v>85.965813219866476</v>
      </c>
    </row>
    <row r="141" spans="1:11" x14ac:dyDescent="0.25">
      <c r="B141" s="1" t="s">
        <v>9</v>
      </c>
      <c r="C141" s="1">
        <v>152699</v>
      </c>
      <c r="D141" s="1"/>
      <c r="E141" s="1"/>
      <c r="F141" s="1"/>
      <c r="G141" s="1"/>
      <c r="H141" s="1">
        <v>166591</v>
      </c>
      <c r="I141" s="4">
        <f t="shared" si="5"/>
        <v>109.0976365267618</v>
      </c>
    </row>
    <row r="142" spans="1:11" x14ac:dyDescent="0.25">
      <c r="B142" s="1" t="s">
        <v>10</v>
      </c>
      <c r="C142" s="1">
        <v>28802</v>
      </c>
      <c r="D142" s="1"/>
      <c r="E142" s="1"/>
      <c r="F142" s="1"/>
      <c r="G142" s="1"/>
      <c r="H142" s="1">
        <v>25033</v>
      </c>
      <c r="I142" s="4">
        <f t="shared" si="5"/>
        <v>86.914103187278656</v>
      </c>
    </row>
    <row r="143" spans="1:11" x14ac:dyDescent="0.25">
      <c r="B143" s="1" t="s">
        <v>11</v>
      </c>
      <c r="C143" s="1">
        <v>11222</v>
      </c>
      <c r="D143" s="1"/>
      <c r="E143" s="1"/>
      <c r="F143" s="1"/>
      <c r="G143" s="1"/>
      <c r="H143" s="1">
        <v>3709</v>
      </c>
      <c r="I143" s="4">
        <f t="shared" si="5"/>
        <v>33.05114952771342</v>
      </c>
    </row>
    <row r="144" spans="1:11" x14ac:dyDescent="0.25">
      <c r="B144" s="1" t="s">
        <v>12</v>
      </c>
      <c r="C144" s="1">
        <v>737</v>
      </c>
      <c r="D144" s="1"/>
      <c r="E144" s="1"/>
      <c r="F144" s="1"/>
      <c r="G144" s="1"/>
      <c r="H144" s="1">
        <v>2308</v>
      </c>
      <c r="I144" s="4">
        <f t="shared" si="5"/>
        <v>313.16146540027137</v>
      </c>
    </row>
    <row r="145" spans="2:11" x14ac:dyDescent="0.25">
      <c r="B145" s="1" t="s">
        <v>13</v>
      </c>
      <c r="C145" s="1">
        <v>65.7</v>
      </c>
      <c r="D145" s="1"/>
      <c r="E145" s="1"/>
      <c r="F145" s="1"/>
      <c r="G145" s="1"/>
      <c r="H145" s="1">
        <v>36</v>
      </c>
      <c r="I145" s="4">
        <f t="shared" si="5"/>
        <v>54.794520547945204</v>
      </c>
    </row>
    <row r="146" spans="2:11" x14ac:dyDescent="0.25">
      <c r="B146" s="1" t="s">
        <v>24</v>
      </c>
      <c r="C146" s="1">
        <v>0</v>
      </c>
      <c r="D146" s="1"/>
      <c r="E146" s="1"/>
      <c r="F146" s="1"/>
      <c r="G146" s="1"/>
      <c r="H146" s="1">
        <v>0</v>
      </c>
      <c r="I146" s="4"/>
    </row>
    <row r="147" spans="2:11" x14ac:dyDescent="0.25">
      <c r="B147" s="1" t="s">
        <v>14</v>
      </c>
      <c r="C147" s="19">
        <v>6255</v>
      </c>
      <c r="D147" s="19"/>
      <c r="E147" s="19"/>
      <c r="F147" s="19"/>
      <c r="G147" s="19"/>
      <c r="H147" s="19">
        <v>4749</v>
      </c>
      <c r="I147" s="4">
        <f t="shared" si="5"/>
        <v>75.923261390887291</v>
      </c>
    </row>
    <row r="148" spans="2:11" x14ac:dyDescent="0.25">
      <c r="B148" s="3" t="s">
        <v>15</v>
      </c>
      <c r="C148" s="3">
        <v>-417</v>
      </c>
      <c r="D148" s="3"/>
      <c r="E148" s="3"/>
      <c r="F148" s="3"/>
      <c r="G148" s="3"/>
      <c r="H148" s="3">
        <v>3452</v>
      </c>
      <c r="I148" s="5"/>
    </row>
    <row r="149" spans="2:11" x14ac:dyDescent="0.25">
      <c r="B149" s="6"/>
      <c r="C149" s="6"/>
      <c r="D149" s="6"/>
      <c r="E149" s="6"/>
      <c r="F149" s="6"/>
      <c r="G149" s="6"/>
      <c r="H149" s="6"/>
      <c r="I149" s="20"/>
    </row>
    <row r="150" spans="2:11" x14ac:dyDescent="0.25">
      <c r="B150" t="s">
        <v>39</v>
      </c>
    </row>
    <row r="151" spans="2:11" x14ac:dyDescent="0.25">
      <c r="B151" s="1" t="s">
        <v>20</v>
      </c>
      <c r="C151" s="1"/>
      <c r="D151" s="1"/>
      <c r="E151" s="1"/>
      <c r="F151" s="1"/>
      <c r="G151" s="1"/>
      <c r="H151" s="1">
        <v>0</v>
      </c>
      <c r="I151" s="1"/>
    </row>
    <row r="152" spans="2:11" x14ac:dyDescent="0.25">
      <c r="B152" s="1" t="s">
        <v>21</v>
      </c>
      <c r="C152" s="1"/>
      <c r="D152" s="1"/>
      <c r="E152" s="1"/>
      <c r="F152" s="1"/>
      <c r="G152" s="1"/>
      <c r="H152" s="1">
        <v>-1224</v>
      </c>
      <c r="I152" s="1"/>
    </row>
    <row r="153" spans="2:11" x14ac:dyDescent="0.25">
      <c r="B153" s="1"/>
      <c r="C153" s="1"/>
      <c r="D153" s="1"/>
      <c r="E153" s="1"/>
      <c r="F153" s="1"/>
      <c r="G153" s="1"/>
      <c r="H153" s="1"/>
      <c r="I153" s="1"/>
    </row>
    <row r="154" spans="2:11" x14ac:dyDescent="0.25">
      <c r="B154" s="1" t="s">
        <v>32</v>
      </c>
      <c r="C154" s="1"/>
      <c r="D154" s="1"/>
      <c r="E154" s="1"/>
      <c r="F154" s="1"/>
      <c r="G154" s="1"/>
      <c r="H154" s="10" t="s">
        <v>30</v>
      </c>
      <c r="I154" s="10"/>
    </row>
    <row r="155" spans="2:11" x14ac:dyDescent="0.25">
      <c r="B155" s="1"/>
      <c r="C155" s="1" t="s">
        <v>29</v>
      </c>
      <c r="D155" s="1"/>
      <c r="E155" s="1"/>
      <c r="F155" s="1"/>
      <c r="G155" s="1"/>
      <c r="H155" s="1" t="s">
        <v>34</v>
      </c>
      <c r="I155" s="10"/>
      <c r="J155" s="12"/>
      <c r="K155" s="12"/>
    </row>
    <row r="156" spans="2:11" x14ac:dyDescent="0.25">
      <c r="B156" s="1"/>
      <c r="C156" s="10" t="s">
        <v>28</v>
      </c>
      <c r="D156" s="10"/>
      <c r="E156" s="10"/>
      <c r="F156" s="10"/>
      <c r="G156" s="10"/>
      <c r="H156" s="10" t="s">
        <v>35</v>
      </c>
      <c r="I156" s="10"/>
      <c r="J156" s="12"/>
      <c r="K156" s="12"/>
    </row>
    <row r="157" spans="2:11" x14ac:dyDescent="0.25">
      <c r="B157" s="1" t="s">
        <v>36</v>
      </c>
      <c r="C157" s="1"/>
      <c r="D157" s="1"/>
      <c r="E157" s="1"/>
      <c r="F157" s="1"/>
      <c r="G157" s="1"/>
      <c r="H157" s="11">
        <v>24960</v>
      </c>
      <c r="I157" s="10"/>
      <c r="J157" s="12"/>
    </row>
    <row r="158" spans="2:11" x14ac:dyDescent="0.25">
      <c r="H158" s="12"/>
      <c r="I158" s="12"/>
      <c r="J158" s="12"/>
    </row>
    <row r="159" spans="2:11" x14ac:dyDescent="0.25">
      <c r="B159" s="84" t="s">
        <v>33</v>
      </c>
      <c r="C159" s="84"/>
      <c r="D159" s="84"/>
      <c r="E159" s="84"/>
      <c r="F159" s="84"/>
      <c r="G159" s="84"/>
      <c r="H159" s="84"/>
      <c r="I159" s="84"/>
      <c r="J159" s="84"/>
      <c r="K159" s="84"/>
    </row>
    <row r="160" spans="2:11" x14ac:dyDescent="0.25">
      <c r="B160" t="s">
        <v>37</v>
      </c>
      <c r="H160" s="12"/>
      <c r="I160" s="12"/>
      <c r="J160" s="12"/>
    </row>
    <row r="161" spans="2:11" x14ac:dyDescent="0.25">
      <c r="B161" t="s">
        <v>38</v>
      </c>
      <c r="H161" s="12"/>
      <c r="I161" s="12"/>
      <c r="J161" s="12"/>
    </row>
    <row r="162" spans="2:11" x14ac:dyDescent="0.25">
      <c r="B162" s="6" t="s">
        <v>22</v>
      </c>
    </row>
    <row r="163" spans="2:11" x14ac:dyDescent="0.25">
      <c r="B163" s="17"/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2:11" x14ac:dyDescent="0.25">
      <c r="C164" s="6"/>
      <c r="D164" s="6"/>
      <c r="E164" s="6"/>
      <c r="F164" s="6"/>
      <c r="G164" s="6"/>
      <c r="H164" s="6"/>
      <c r="I164" s="6"/>
      <c r="J164" s="12"/>
    </row>
    <row r="165" spans="2:11" x14ac:dyDescent="0.25">
      <c r="B165" s="3" t="s">
        <v>27</v>
      </c>
      <c r="C165" s="3"/>
      <c r="D165" s="3"/>
      <c r="E165" s="3"/>
      <c r="F165" s="3"/>
      <c r="G165" s="3"/>
      <c r="H165" s="3"/>
      <c r="I165" s="3">
        <v>457736</v>
      </c>
      <c r="J165" s="10"/>
    </row>
    <row r="166" spans="2:11" x14ac:dyDescent="0.25">
      <c r="B166" s="1"/>
      <c r="C166" s="1">
        <v>2021</v>
      </c>
      <c r="D166" s="1"/>
      <c r="E166" s="1"/>
      <c r="F166" s="1"/>
      <c r="G166" s="1"/>
      <c r="H166" s="1"/>
      <c r="I166" s="1"/>
      <c r="J166" s="1"/>
    </row>
    <row r="167" spans="2:11" x14ac:dyDescent="0.25">
      <c r="B167" s="1" t="s">
        <v>40</v>
      </c>
      <c r="C167" s="1"/>
      <c r="D167" s="1"/>
      <c r="E167" s="1"/>
      <c r="F167" s="1"/>
      <c r="G167" s="1"/>
      <c r="H167" s="1"/>
      <c r="I167" s="1" t="s">
        <v>41</v>
      </c>
      <c r="J167" s="1">
        <v>429200</v>
      </c>
    </row>
    <row r="168" spans="2:11" x14ac:dyDescent="0.25">
      <c r="B168" s="23" t="s">
        <v>42</v>
      </c>
      <c r="C168" s="24"/>
      <c r="D168" s="24"/>
      <c r="E168" s="24"/>
      <c r="F168" s="24"/>
      <c r="G168" s="24"/>
      <c r="H168" s="1"/>
      <c r="I168" s="1"/>
      <c r="J168" s="1">
        <v>137300</v>
      </c>
    </row>
    <row r="169" spans="2:11" x14ac:dyDescent="0.25">
      <c r="B169" s="25" t="s">
        <v>43</v>
      </c>
      <c r="C169" s="26"/>
      <c r="D169" s="26"/>
      <c r="E169" s="26"/>
      <c r="F169" s="26"/>
      <c r="G169" s="26"/>
      <c r="H169" s="27"/>
      <c r="I169" s="27"/>
      <c r="J169" s="28">
        <f>SUM(J167:J168)</f>
        <v>566500</v>
      </c>
    </row>
    <row r="170" spans="2:11" x14ac:dyDescent="0.25">
      <c r="B170" s="3" t="s">
        <v>44</v>
      </c>
      <c r="C170" s="3"/>
      <c r="D170" s="3"/>
      <c r="E170" s="3"/>
      <c r="F170" s="3"/>
      <c r="G170" s="3"/>
      <c r="H170" s="3"/>
      <c r="I170" s="3"/>
      <c r="J170" s="3">
        <v>475736</v>
      </c>
    </row>
    <row r="171" spans="2:11" x14ac:dyDescent="0.25">
      <c r="B171" s="3" t="s">
        <v>45</v>
      </c>
      <c r="C171" s="3"/>
      <c r="D171" s="3"/>
      <c r="E171" s="3"/>
      <c r="F171" s="3"/>
      <c r="G171" s="3"/>
      <c r="H171" s="3"/>
      <c r="I171" s="3"/>
      <c r="J171" s="3"/>
    </row>
    <row r="172" spans="2:11" x14ac:dyDescent="0.25">
      <c r="B172" s="1" t="s">
        <v>46</v>
      </c>
      <c r="C172" s="1"/>
      <c r="D172" s="1"/>
      <c r="E172" s="1"/>
      <c r="F172" s="1"/>
      <c r="G172" s="1"/>
      <c r="H172" s="1"/>
      <c r="I172" s="1"/>
      <c r="J172" s="1">
        <v>21000</v>
      </c>
    </row>
    <row r="173" spans="2:11" x14ac:dyDescent="0.25">
      <c r="B173" s="1" t="s">
        <v>47</v>
      </c>
      <c r="C173" s="1"/>
      <c r="D173" s="1"/>
      <c r="E173" s="1"/>
      <c r="F173" s="1"/>
      <c r="G173" s="1"/>
      <c r="H173" s="1"/>
      <c r="I173" s="1"/>
      <c r="J173" s="1">
        <v>322986</v>
      </c>
    </row>
    <row r="174" spans="2:11" x14ac:dyDescent="0.25">
      <c r="B174" s="1" t="s">
        <v>48</v>
      </c>
      <c r="C174" s="1"/>
      <c r="D174" s="1"/>
      <c r="E174" s="1"/>
      <c r="F174" s="1"/>
      <c r="G174" s="1"/>
      <c r="H174" s="1"/>
      <c r="I174" s="1"/>
      <c r="J174" s="1">
        <v>55000</v>
      </c>
    </row>
    <row r="175" spans="2:11" ht="30" x14ac:dyDescent="0.25">
      <c r="B175" s="2" t="s">
        <v>49</v>
      </c>
      <c r="C175" s="1"/>
      <c r="D175" s="1"/>
      <c r="E175" s="1"/>
      <c r="F175" s="1"/>
      <c r="G175" s="1"/>
      <c r="H175" s="1"/>
      <c r="I175" s="1"/>
      <c r="J175" s="1">
        <v>46000</v>
      </c>
    </row>
    <row r="176" spans="2:11" x14ac:dyDescent="0.25">
      <c r="B176" s="85" t="s">
        <v>50</v>
      </c>
      <c r="C176" s="86"/>
      <c r="D176" s="86"/>
      <c r="E176" s="86"/>
      <c r="F176" s="86"/>
      <c r="G176" s="86"/>
      <c r="H176" s="86"/>
      <c r="I176" s="86"/>
      <c r="J176" s="1">
        <v>15000</v>
      </c>
    </row>
    <row r="177" spans="2:10" x14ac:dyDescent="0.25">
      <c r="B177" s="85" t="s">
        <v>51</v>
      </c>
      <c r="C177" s="86"/>
      <c r="D177" s="86"/>
      <c r="E177" s="86"/>
      <c r="F177" s="86"/>
      <c r="G177" s="86"/>
      <c r="H177" s="86"/>
      <c r="I177" s="86"/>
      <c r="J177" s="1">
        <v>15750</v>
      </c>
    </row>
    <row r="178" spans="2:10" x14ac:dyDescent="0.25">
      <c r="B178" s="3" t="s">
        <v>52</v>
      </c>
      <c r="C178" s="3" t="s">
        <v>53</v>
      </c>
      <c r="D178" s="3"/>
      <c r="E178" s="3"/>
      <c r="F178" s="3"/>
      <c r="G178" s="3"/>
      <c r="H178" s="3"/>
      <c r="I178" s="3"/>
      <c r="J178" s="3">
        <f>J169-J170</f>
        <v>90764</v>
      </c>
    </row>
    <row r="179" spans="2:10" x14ac:dyDescent="0.25">
      <c r="B179" s="6"/>
      <c r="C179" s="6"/>
      <c r="D179" s="6"/>
      <c r="E179" s="6"/>
      <c r="F179" s="6"/>
      <c r="G179" s="6"/>
      <c r="H179" s="6"/>
      <c r="I179" s="6"/>
      <c r="J179" s="12"/>
    </row>
    <row r="180" spans="2:10" x14ac:dyDescent="0.25">
      <c r="B180" s="6" t="s">
        <v>72</v>
      </c>
    </row>
    <row r="181" spans="2:10" ht="45" x14ac:dyDescent="0.25">
      <c r="B181" s="1" t="s">
        <v>54</v>
      </c>
      <c r="C181" s="1" t="s">
        <v>55</v>
      </c>
      <c r="D181" s="1"/>
      <c r="E181" s="1"/>
      <c r="F181" s="1"/>
      <c r="G181" s="1"/>
      <c r="H181" s="1" t="s">
        <v>56</v>
      </c>
      <c r="I181" s="2" t="s">
        <v>57</v>
      </c>
      <c r="J181" s="2" t="s">
        <v>58</v>
      </c>
    </row>
    <row r="182" spans="2:10" ht="45" x14ac:dyDescent="0.25">
      <c r="B182" s="21">
        <v>44270</v>
      </c>
      <c r="C182" s="1">
        <v>50000</v>
      </c>
      <c r="D182" s="1"/>
      <c r="E182" s="1"/>
      <c r="F182" s="1"/>
      <c r="G182" s="1"/>
      <c r="H182" s="1" t="s">
        <v>59</v>
      </c>
      <c r="I182" s="2" t="s">
        <v>60</v>
      </c>
      <c r="J182" s="1" t="s">
        <v>61</v>
      </c>
    </row>
    <row r="183" spans="2:10" x14ac:dyDescent="0.25">
      <c r="B183" s="21">
        <v>44315</v>
      </c>
      <c r="C183" s="1">
        <v>-4.6399999999999997</v>
      </c>
      <c r="D183" s="1"/>
      <c r="E183" s="1"/>
      <c r="F183" s="1"/>
      <c r="G183" s="1"/>
      <c r="H183" s="1" t="s">
        <v>59</v>
      </c>
      <c r="I183" s="2" t="s">
        <v>62</v>
      </c>
      <c r="J183" s="1"/>
    </row>
    <row r="184" spans="2:10" ht="60" x14ac:dyDescent="0.25">
      <c r="B184" s="21">
        <v>44536</v>
      </c>
      <c r="C184" s="1">
        <v>13340</v>
      </c>
      <c r="D184" s="1"/>
      <c r="E184" s="1"/>
      <c r="F184" s="1"/>
      <c r="G184" s="1"/>
      <c r="H184" s="1" t="s">
        <v>59</v>
      </c>
      <c r="I184" s="2" t="s">
        <v>63</v>
      </c>
      <c r="J184" s="1" t="s">
        <v>64</v>
      </c>
    </row>
    <row r="185" spans="2:10" ht="60" x14ac:dyDescent="0.25">
      <c r="B185" s="21">
        <v>44546</v>
      </c>
      <c r="C185" s="1">
        <v>3024</v>
      </c>
      <c r="D185" s="1"/>
      <c r="E185" s="1"/>
      <c r="F185" s="1"/>
      <c r="G185" s="1"/>
      <c r="H185" s="1" t="s">
        <v>59</v>
      </c>
      <c r="I185" s="2" t="s">
        <v>63</v>
      </c>
      <c r="J185" s="1" t="s">
        <v>65</v>
      </c>
    </row>
    <row r="186" spans="2:10" ht="90" x14ac:dyDescent="0.25">
      <c r="B186" s="21">
        <v>44553</v>
      </c>
      <c r="C186" s="1">
        <v>2000000</v>
      </c>
      <c r="D186" s="1"/>
      <c r="E186" s="1"/>
      <c r="F186" s="1"/>
      <c r="G186" s="1"/>
      <c r="H186" s="1" t="s">
        <v>59</v>
      </c>
      <c r="I186" s="2" t="s">
        <v>66</v>
      </c>
      <c r="J186" s="1" t="s">
        <v>67</v>
      </c>
    </row>
    <row r="187" spans="2:10" x14ac:dyDescent="0.25">
      <c r="B187" s="16" t="s">
        <v>68</v>
      </c>
      <c r="C187" s="3">
        <f>SUM(C182:C186)</f>
        <v>2066359.36</v>
      </c>
      <c r="D187" s="3"/>
      <c r="E187" s="3"/>
      <c r="F187" s="3"/>
      <c r="G187" s="3"/>
      <c r="H187" s="3"/>
      <c r="I187" s="16"/>
      <c r="J187" s="3"/>
    </row>
    <row r="188" spans="2:10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5">
      <c r="B189" s="81" t="s">
        <v>69</v>
      </c>
      <c r="C189" s="82"/>
      <c r="D189" s="82"/>
      <c r="E189" s="82"/>
      <c r="F189" s="82"/>
      <c r="G189" s="82"/>
      <c r="H189" s="82"/>
      <c r="I189" s="83"/>
      <c r="J189" s="3">
        <v>190000</v>
      </c>
    </row>
    <row r="190" spans="2:10" x14ac:dyDescent="0.25">
      <c r="B190" s="30" t="s">
        <v>70</v>
      </c>
      <c r="C190" s="31"/>
      <c r="D190" s="31"/>
      <c r="E190" s="31"/>
      <c r="F190" s="31"/>
      <c r="G190" s="31"/>
      <c r="H190" s="31"/>
      <c r="I190" s="22"/>
      <c r="J190" s="3">
        <v>2000000</v>
      </c>
    </row>
    <row r="191" spans="2:10" x14ac:dyDescent="0.25">
      <c r="B191" s="30"/>
      <c r="C191" s="31"/>
      <c r="D191" s="31"/>
      <c r="E191" s="31"/>
      <c r="F191" s="31"/>
      <c r="G191" s="31"/>
      <c r="H191" s="31"/>
      <c r="I191" s="22"/>
      <c r="J191" s="3">
        <f>SUM(J189:J190)</f>
        <v>2190000</v>
      </c>
    </row>
    <row r="192" spans="2:10" x14ac:dyDescent="0.25">
      <c r="B192" s="81" t="s">
        <v>71</v>
      </c>
      <c r="C192" s="82"/>
      <c r="D192" s="82"/>
      <c r="E192" s="82"/>
      <c r="F192" s="82"/>
      <c r="G192" s="82"/>
      <c r="H192" s="82"/>
      <c r="I192" s="83"/>
      <c r="J192" s="3">
        <f>J191-C187</f>
        <v>123640.6399999999</v>
      </c>
    </row>
    <row r="193" spans="1:11" x14ac:dyDescent="0.25">
      <c r="B193" s="6"/>
      <c r="C193" s="6"/>
      <c r="D193" s="6"/>
      <c r="E193" s="6"/>
      <c r="F193" s="6"/>
      <c r="G193" s="6"/>
      <c r="H193" s="6"/>
      <c r="I193" s="6"/>
      <c r="J193" s="12"/>
    </row>
    <row r="194" spans="1:11" x14ac:dyDescent="0.25">
      <c r="B194" s="6"/>
      <c r="C194" s="6"/>
      <c r="D194" s="6"/>
      <c r="E194" s="6"/>
      <c r="F194" s="6"/>
      <c r="G194" s="6"/>
      <c r="H194" s="6"/>
      <c r="I194" s="6"/>
      <c r="J194" s="12"/>
    </row>
    <row r="195" spans="1:11" x14ac:dyDescent="0.25">
      <c r="B195" s="6"/>
      <c r="C195" s="6"/>
      <c r="D195" s="6"/>
      <c r="E195" s="6"/>
      <c r="F195" s="6"/>
      <c r="G195" s="6"/>
      <c r="H195" s="6"/>
      <c r="I195" s="6"/>
      <c r="J195" s="12"/>
    </row>
    <row r="196" spans="1:11" x14ac:dyDescent="0.25">
      <c r="B196" s="6"/>
      <c r="C196" s="6"/>
      <c r="D196" s="6"/>
      <c r="E196" s="6"/>
      <c r="F196" s="6"/>
      <c r="G196" s="6"/>
      <c r="H196" s="6"/>
      <c r="I196" s="6"/>
      <c r="J196" s="12"/>
    </row>
    <row r="197" spans="1:11" x14ac:dyDescent="0.25">
      <c r="B197" s="6"/>
      <c r="C197" s="6"/>
      <c r="D197" s="6"/>
      <c r="E197" s="6"/>
      <c r="F197" s="6"/>
      <c r="G197" s="6"/>
      <c r="H197" s="6"/>
      <c r="I197" s="6"/>
      <c r="J197" s="12"/>
    </row>
    <row r="198" spans="1:11" x14ac:dyDescent="0.25">
      <c r="B198" s="6"/>
      <c r="C198" s="6"/>
      <c r="D198" s="6"/>
      <c r="E198" s="6"/>
      <c r="F198" s="6"/>
      <c r="G198" s="6"/>
      <c r="H198" s="6"/>
      <c r="I198" s="6"/>
      <c r="J198" s="12"/>
    </row>
    <row r="199" spans="1:11" x14ac:dyDescent="0.25">
      <c r="A199" s="14"/>
      <c r="B199" s="14"/>
      <c r="C199" s="14"/>
      <c r="D199" s="14"/>
      <c r="E199" s="14"/>
      <c r="F199" s="14"/>
      <c r="G199" s="14"/>
      <c r="H199" s="15"/>
      <c r="I199" s="15"/>
      <c r="J199" s="15"/>
      <c r="K199" s="14"/>
    </row>
    <row r="200" spans="1:11" x14ac:dyDescent="0.25">
      <c r="B200" s="1"/>
      <c r="C200" s="2" t="s">
        <v>73</v>
      </c>
      <c r="D200" s="2"/>
      <c r="E200" s="2"/>
      <c r="F200" s="2"/>
      <c r="G200" s="2"/>
      <c r="H200" s="2" t="s">
        <v>74</v>
      </c>
      <c r="I200" s="2" t="s">
        <v>2</v>
      </c>
    </row>
    <row r="201" spans="1:11" x14ac:dyDescent="0.25">
      <c r="A201" s="7"/>
      <c r="B201" s="8" t="s">
        <v>3</v>
      </c>
      <c r="C201" s="8">
        <v>336741</v>
      </c>
      <c r="D201" s="8"/>
      <c r="E201" s="8"/>
      <c r="F201" s="8"/>
      <c r="G201" s="8"/>
      <c r="H201" s="3">
        <v>273682</v>
      </c>
      <c r="I201" s="9">
        <f>H201/C201*100</f>
        <v>81.27373857059284</v>
      </c>
      <c r="J201" s="7"/>
      <c r="K201" s="7"/>
    </row>
    <row r="202" spans="1:11" x14ac:dyDescent="0.25">
      <c r="B202" s="1" t="s">
        <v>4</v>
      </c>
      <c r="C202" s="1">
        <v>38622</v>
      </c>
      <c r="D202" s="1"/>
      <c r="E202" s="1"/>
      <c r="F202" s="1"/>
      <c r="G202" s="1"/>
      <c r="H202" s="1">
        <v>34377</v>
      </c>
      <c r="I202" s="9">
        <f t="shared" ref="I202:I214" si="6">H202/C202*100</f>
        <v>89.008855056703425</v>
      </c>
    </row>
    <row r="203" spans="1:11" x14ac:dyDescent="0.25">
      <c r="B203" s="1" t="s">
        <v>5</v>
      </c>
      <c r="C203" s="1">
        <v>497</v>
      </c>
      <c r="D203" s="1"/>
      <c r="E203" s="1"/>
      <c r="F203" s="1"/>
      <c r="G203" s="1"/>
      <c r="H203" s="1">
        <v>497</v>
      </c>
      <c r="I203" s="9">
        <f t="shared" si="6"/>
        <v>100</v>
      </c>
    </row>
    <row r="204" spans="1:11" x14ac:dyDescent="0.25">
      <c r="B204" s="1" t="s">
        <v>6</v>
      </c>
      <c r="C204" s="1">
        <v>5909</v>
      </c>
      <c r="D204" s="1"/>
      <c r="E204" s="1"/>
      <c r="F204" s="1"/>
      <c r="G204" s="1"/>
      <c r="H204" s="1">
        <v>2356</v>
      </c>
      <c r="I204" s="9">
        <f t="shared" si="6"/>
        <v>39.871382636655952</v>
      </c>
    </row>
    <row r="205" spans="1:11" x14ac:dyDescent="0.25">
      <c r="B205" s="1" t="s">
        <v>7</v>
      </c>
      <c r="C205" s="1">
        <v>23689</v>
      </c>
      <c r="D205" s="1"/>
      <c r="E205" s="1"/>
      <c r="F205" s="1"/>
      <c r="G205" s="1"/>
      <c r="H205" s="1">
        <v>22308</v>
      </c>
      <c r="I205" s="9">
        <f t="shared" si="6"/>
        <v>94.170290008020601</v>
      </c>
    </row>
    <row r="206" spans="1:11" x14ac:dyDescent="0.25">
      <c r="B206" s="1" t="s">
        <v>8</v>
      </c>
      <c r="C206" s="1">
        <v>12392</v>
      </c>
      <c r="D206" s="1"/>
      <c r="E206" s="1"/>
      <c r="F206" s="1"/>
      <c r="G206" s="1"/>
      <c r="H206" s="1">
        <v>11718</v>
      </c>
      <c r="I206" s="9">
        <f t="shared" si="6"/>
        <v>94.561007101355713</v>
      </c>
    </row>
    <row r="207" spans="1:11" x14ac:dyDescent="0.25">
      <c r="B207" s="1" t="s">
        <v>9</v>
      </c>
      <c r="C207" s="1">
        <v>218155</v>
      </c>
      <c r="D207" s="1"/>
      <c r="E207" s="1"/>
      <c r="F207" s="1"/>
      <c r="G207" s="1"/>
      <c r="H207" s="1">
        <v>166591</v>
      </c>
      <c r="I207" s="9">
        <f t="shared" si="6"/>
        <v>76.363594691847538</v>
      </c>
    </row>
    <row r="208" spans="1:11" x14ac:dyDescent="0.25">
      <c r="B208" s="1" t="s">
        <v>10</v>
      </c>
      <c r="C208" s="1">
        <v>26341</v>
      </c>
      <c r="D208" s="1"/>
      <c r="E208" s="1"/>
      <c r="F208" s="1"/>
      <c r="G208" s="1"/>
      <c r="H208" s="1">
        <v>25033</v>
      </c>
      <c r="I208" s="9">
        <f t="shared" si="6"/>
        <v>95.034357085911694</v>
      </c>
    </row>
    <row r="209" spans="1:9" x14ac:dyDescent="0.25">
      <c r="B209" s="1" t="s">
        <v>11</v>
      </c>
      <c r="C209" s="1">
        <v>3904</v>
      </c>
      <c r="D209" s="1"/>
      <c r="E209" s="1"/>
      <c r="F209" s="1"/>
      <c r="G209" s="1"/>
      <c r="H209" s="1">
        <v>3709</v>
      </c>
      <c r="I209" s="9">
        <f t="shared" si="6"/>
        <v>95.005122950819683</v>
      </c>
    </row>
    <row r="210" spans="1:9" x14ac:dyDescent="0.25">
      <c r="B210" s="1" t="s">
        <v>12</v>
      </c>
      <c r="C210" s="1">
        <v>2444</v>
      </c>
      <c r="D210" s="1"/>
      <c r="E210" s="1"/>
      <c r="F210" s="1"/>
      <c r="G210" s="1"/>
      <c r="H210" s="1">
        <v>2308</v>
      </c>
      <c r="I210" s="9">
        <f t="shared" si="6"/>
        <v>94.43535188216039</v>
      </c>
    </row>
    <row r="211" spans="1:9" x14ac:dyDescent="0.25">
      <c r="B211" s="1" t="s">
        <v>13</v>
      </c>
      <c r="C211" s="1">
        <v>37</v>
      </c>
      <c r="D211" s="1"/>
      <c r="E211" s="1"/>
      <c r="F211" s="1"/>
      <c r="G211" s="1"/>
      <c r="H211" s="1">
        <v>36</v>
      </c>
      <c r="I211" s="9">
        <f t="shared" si="6"/>
        <v>97.297297297297305</v>
      </c>
    </row>
    <row r="212" spans="1:9" x14ac:dyDescent="0.25">
      <c r="B212" s="1"/>
      <c r="C212" s="1"/>
      <c r="D212" s="1"/>
      <c r="E212" s="1"/>
      <c r="F212" s="1"/>
      <c r="G212" s="1"/>
      <c r="H212" s="1"/>
      <c r="I212" s="9"/>
    </row>
    <row r="213" spans="1:9" x14ac:dyDescent="0.25">
      <c r="B213" s="1" t="s">
        <v>14</v>
      </c>
      <c r="C213" s="10">
        <v>4749</v>
      </c>
      <c r="D213" s="10"/>
      <c r="E213" s="10"/>
      <c r="F213" s="10"/>
      <c r="G213" s="10"/>
      <c r="H213" s="11">
        <v>4749</v>
      </c>
      <c r="I213" s="9">
        <f t="shared" si="6"/>
        <v>100</v>
      </c>
    </row>
    <row r="214" spans="1:9" x14ac:dyDescent="0.25">
      <c r="B214" s="3" t="s">
        <v>15</v>
      </c>
      <c r="C214" s="3">
        <v>-416</v>
      </c>
      <c r="D214" s="3"/>
      <c r="E214" s="3"/>
      <c r="F214" s="3"/>
      <c r="G214" s="3"/>
      <c r="H214" s="3">
        <v>3452</v>
      </c>
      <c r="I214" s="5">
        <f t="shared" si="6"/>
        <v>-829.80769230769238</v>
      </c>
    </row>
    <row r="218" spans="1:9" x14ac:dyDescent="0.25">
      <c r="B218" s="1"/>
      <c r="C218" s="1" t="s">
        <v>0</v>
      </c>
      <c r="D218" s="1"/>
      <c r="E218" s="1"/>
      <c r="F218" s="1"/>
      <c r="G218" s="1"/>
      <c r="H218" s="1" t="s">
        <v>1</v>
      </c>
    </row>
    <row r="219" spans="1:9" x14ac:dyDescent="0.25">
      <c r="A219" s="7"/>
      <c r="B219" s="1" t="s">
        <v>3</v>
      </c>
      <c r="C219" s="1">
        <v>273682</v>
      </c>
      <c r="D219" s="1"/>
      <c r="E219" s="1"/>
      <c r="F219" s="1"/>
      <c r="G219" s="1"/>
      <c r="H219" s="1"/>
    </row>
    <row r="220" spans="1:9" x14ac:dyDescent="0.25">
      <c r="B220" s="1" t="s">
        <v>19</v>
      </c>
      <c r="C220" s="1">
        <f>H142+H143+H144+H141</f>
        <v>197641</v>
      </c>
      <c r="D220" s="1"/>
      <c r="E220" s="1"/>
      <c r="F220" s="1"/>
      <c r="G220" s="1"/>
      <c r="H220" s="29">
        <f>C220/C219*100</f>
        <v>72.215564048786547</v>
      </c>
    </row>
    <row r="221" spans="1:9" x14ac:dyDescent="0.25">
      <c r="B221" s="1" t="s">
        <v>76</v>
      </c>
      <c r="C221" s="1">
        <v>191624</v>
      </c>
      <c r="D221" s="1"/>
      <c r="E221" s="1"/>
      <c r="F221" s="1"/>
      <c r="G221" s="1"/>
      <c r="H221" s="4">
        <f>C221/215407*100</f>
        <v>88.959040328308731</v>
      </c>
    </row>
    <row r="222" spans="1:9" x14ac:dyDescent="0.25">
      <c r="B222" s="1" t="s">
        <v>17</v>
      </c>
      <c r="C222" s="1">
        <v>161510</v>
      </c>
      <c r="D222" s="1"/>
      <c r="E222" s="1"/>
      <c r="F222" s="1"/>
      <c r="G222" s="1"/>
      <c r="H222" s="4">
        <f>C222/215407*100</f>
        <v>74.978993254629614</v>
      </c>
    </row>
    <row r="223" spans="1:9" x14ac:dyDescent="0.25">
      <c r="B223" s="1" t="s">
        <v>18</v>
      </c>
      <c r="C223" s="1">
        <v>20828</v>
      </c>
      <c r="D223" s="1"/>
      <c r="E223" s="1"/>
      <c r="F223" s="1"/>
      <c r="G223" s="1"/>
      <c r="H223" s="29">
        <f>C223/215407*100</f>
        <v>9.6691379574479939</v>
      </c>
    </row>
    <row r="225" spans="2:11" x14ac:dyDescent="0.25">
      <c r="B225" s="1"/>
      <c r="C225" s="1" t="s">
        <v>23</v>
      </c>
      <c r="D225" s="1"/>
      <c r="E225" s="1"/>
      <c r="F225" s="1"/>
      <c r="G225" s="1"/>
      <c r="H225" s="1" t="s">
        <v>25</v>
      </c>
      <c r="I225" s="1" t="s">
        <v>26</v>
      </c>
      <c r="J225" s="1">
        <v>2021</v>
      </c>
      <c r="K225" s="1" t="s">
        <v>77</v>
      </c>
    </row>
    <row r="226" spans="2:11" x14ac:dyDescent="0.25">
      <c r="B226" s="1" t="s">
        <v>3</v>
      </c>
      <c r="C226" s="1">
        <v>230371</v>
      </c>
      <c r="D226" s="1"/>
      <c r="E226" s="1"/>
      <c r="F226" s="1"/>
      <c r="G226" s="1"/>
      <c r="H226" s="1">
        <v>279925</v>
      </c>
      <c r="I226" s="1">
        <f>H226/C226*100</f>
        <v>121.51051998732478</v>
      </c>
      <c r="J226" s="1">
        <v>273682</v>
      </c>
      <c r="K226" s="29">
        <f>J226/H226*100</f>
        <v>97.769759757077793</v>
      </c>
    </row>
    <row r="227" spans="2:11" x14ac:dyDescent="0.25">
      <c r="B227" s="1" t="s">
        <v>19</v>
      </c>
      <c r="C227" s="1">
        <v>171585</v>
      </c>
      <c r="D227" s="1"/>
      <c r="E227" s="1"/>
      <c r="F227" s="1"/>
      <c r="G227" s="1"/>
      <c r="H227" s="1">
        <v>193460</v>
      </c>
      <c r="I227" s="1">
        <f t="shared" ref="I227:I230" si="7">H227/C227*100</f>
        <v>112.74878340181252</v>
      </c>
      <c r="J227" s="1">
        <v>197641</v>
      </c>
      <c r="K227" s="29">
        <f>J227/H227*100</f>
        <v>102.16117026775562</v>
      </c>
    </row>
    <row r="228" spans="2:11" x14ac:dyDescent="0.25">
      <c r="B228" s="1" t="s">
        <v>16</v>
      </c>
      <c r="C228" s="1">
        <v>166578</v>
      </c>
      <c r="D228" s="1"/>
      <c r="E228" s="1"/>
      <c r="F228" s="1"/>
      <c r="G228" s="1"/>
      <c r="H228" s="1">
        <v>177792</v>
      </c>
      <c r="I228" s="1">
        <f t="shared" si="7"/>
        <v>106.73198141411231</v>
      </c>
      <c r="J228" s="1">
        <v>191624</v>
      </c>
      <c r="K228" s="29">
        <f>J228/H228*100</f>
        <v>107.77987760979121</v>
      </c>
    </row>
    <row r="229" spans="2:11" x14ac:dyDescent="0.25">
      <c r="B229" s="1" t="s">
        <v>17</v>
      </c>
      <c r="C229" s="1">
        <v>140393</v>
      </c>
      <c r="D229" s="1"/>
      <c r="E229" s="1"/>
      <c r="F229" s="1"/>
      <c r="G229" s="1"/>
      <c r="H229" s="1">
        <v>149449</v>
      </c>
      <c r="I229" s="1">
        <f t="shared" si="7"/>
        <v>106.45046405447565</v>
      </c>
      <c r="J229" s="1">
        <v>161510</v>
      </c>
      <c r="K229" s="29">
        <f>J229/H229*100</f>
        <v>108.0703116113189</v>
      </c>
    </row>
    <row r="230" spans="2:11" x14ac:dyDescent="0.25">
      <c r="B230" s="1" t="s">
        <v>18</v>
      </c>
      <c r="C230" s="1">
        <v>20572</v>
      </c>
      <c r="D230" s="1"/>
      <c r="E230" s="1"/>
      <c r="F230" s="1"/>
      <c r="G230" s="1"/>
      <c r="H230" s="1">
        <v>14388</v>
      </c>
      <c r="I230" s="1">
        <f t="shared" si="7"/>
        <v>69.939723896558419</v>
      </c>
      <c r="J230" s="1">
        <v>20828</v>
      </c>
      <c r="K230" s="29">
        <f>J230/H230*100</f>
        <v>144.75952182374201</v>
      </c>
    </row>
  </sheetData>
  <mergeCells count="6">
    <mergeCell ref="A1:I1"/>
    <mergeCell ref="B192:I192"/>
    <mergeCell ref="B159:K159"/>
    <mergeCell ref="B176:I176"/>
    <mergeCell ref="B177:I177"/>
    <mergeCell ref="B189:I18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 год РАСХОДЫ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2025-04-11T12:41:16Z</dcterms:modified>
</cp:coreProperties>
</file>